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defaultThemeVersion="124226"/>
  <mc:AlternateContent xmlns:mc="http://schemas.openxmlformats.org/markup-compatibility/2006">
    <mc:Choice Requires="x15">
      <x15ac:absPath xmlns:x15ac="http://schemas.microsoft.com/office/spreadsheetml/2010/11/ac" url="D:\VĂN PHÒNG UBND HUYỆN\LUU HONG THAO\NĂM 2022\ỦY BAN\BÁO CÁO\2. BÁOCÁO TRÌNH KỲ HỌP CUỐI NĂM 2022\0k .6.12.  BÁO CÁO PTKTHT\"/>
    </mc:Choice>
  </mc:AlternateContent>
  <xr:revisionPtr revIDLastSave="0" documentId="13_ncr:1_{7F4FC711-3996-455B-A5F1-6CAE0548B34C}" xr6:coauthVersionLast="47" xr6:coauthVersionMax="47" xr10:uidLastSave="{00000000-0000-0000-0000-000000000000}"/>
  <bookViews>
    <workbookView xWindow="-120" yWindow="-120" windowWidth="24240" windowHeight="13140" tabRatio="857" firstSheet="1131" activeTab="1141" xr2:uid="{00000000-000D-0000-FFFF-FFFF00000000}"/>
  </bookViews>
  <sheets>
    <sheet name="0000000" sheetId="74" state="veryHidden" r:id="rId1"/>
    <sheet name="StartUp" sheetId="75" state="veryHidden" r:id="rId2"/>
    <sheet name="StartUp_2" sheetId="76" state="veryHidden" r:id="rId3"/>
    <sheet name="StartUp_3" sheetId="77" state="veryHidden" r:id="rId4"/>
    <sheet name="StartUp_4" sheetId="78" state="veryHidden" r:id="rId5"/>
    <sheet name="StartUp_5" sheetId="79" state="veryHidden" r:id="rId6"/>
    <sheet name="StartUp_6" sheetId="80" state="veryHidden" r:id="rId7"/>
    <sheet name="StartUp_7" sheetId="81" state="veryHidden" r:id="rId8"/>
    <sheet name="StartUp_8" sheetId="82" state="veryHidden" r:id="rId9"/>
    <sheet name="StartUp_9" sheetId="83" state="veryHidden" r:id="rId10"/>
    <sheet name="StartUp_10" sheetId="84" state="veryHidden" r:id="rId11"/>
    <sheet name="StartUp_11" sheetId="85" state="veryHidden" r:id="rId12"/>
    <sheet name="StartUp_12" sheetId="86" state="veryHidden" r:id="rId13"/>
    <sheet name="StartUp_13" sheetId="87" state="veryHidden" r:id="rId14"/>
    <sheet name="StartUp_14" sheetId="88" state="veryHidden" r:id="rId15"/>
    <sheet name="StartUp_15" sheetId="89" state="veryHidden" r:id="rId16"/>
    <sheet name="StartUp_16" sheetId="90" state="veryHidden" r:id="rId17"/>
    <sheet name="StartUp_17" sheetId="91" state="veryHidden" r:id="rId18"/>
    <sheet name="StartUp_18" sheetId="92" state="veryHidden" r:id="rId19"/>
    <sheet name="StartUp_19" sheetId="93" state="veryHidden" r:id="rId20"/>
    <sheet name="StartUp_20" sheetId="94" state="veryHidden" r:id="rId21"/>
    <sheet name="StartUp_21" sheetId="95" state="veryHidden" r:id="rId22"/>
    <sheet name="StartUp_22" sheetId="96" state="veryHidden" r:id="rId23"/>
    <sheet name="StartUp_23" sheetId="97" state="veryHidden" r:id="rId24"/>
    <sheet name="StartUp_24" sheetId="98" state="veryHidden" r:id="rId25"/>
    <sheet name="StartUp_25" sheetId="99" state="veryHidden" r:id="rId26"/>
    <sheet name="StartUp_26" sheetId="100" state="veryHidden" r:id="rId27"/>
    <sheet name="StartUp_27" sheetId="101" state="veryHidden" r:id="rId28"/>
    <sheet name="StartUp_28" sheetId="102" state="veryHidden" r:id="rId29"/>
    <sheet name="StartUp_29" sheetId="103" state="veryHidden" r:id="rId30"/>
    <sheet name="StartUp_30" sheetId="104" state="veryHidden" r:id="rId31"/>
    <sheet name="StartUp_31" sheetId="105" state="veryHidden" r:id="rId32"/>
    <sheet name="StartUp_32" sheetId="107" state="veryHidden" r:id="rId33"/>
    <sheet name="StartUp_33" sheetId="108" state="veryHidden" r:id="rId34"/>
    <sheet name="StartUp_34" sheetId="109" state="veryHidden" r:id="rId35"/>
    <sheet name="StartUp_35" sheetId="110" state="veryHidden" r:id="rId36"/>
    <sheet name="StartUp_36" sheetId="111" state="veryHidden" r:id="rId37"/>
    <sheet name="StartUp_37" sheetId="112" state="veryHidden" r:id="rId38"/>
    <sheet name="StartUp_38" sheetId="113" state="veryHidden" r:id="rId39"/>
    <sheet name="StartUp_39" sheetId="114" state="veryHidden" r:id="rId40"/>
    <sheet name="StartUp_40" sheetId="115" state="veryHidden" r:id="rId41"/>
    <sheet name="StartUp_41" sheetId="116" state="veryHidden" r:id="rId42"/>
    <sheet name="StartUp_42" sheetId="117" state="veryHidden" r:id="rId43"/>
    <sheet name="StartUp_43" sheetId="118" state="veryHidden" r:id="rId44"/>
    <sheet name="StartUp_44" sheetId="119" state="veryHidden" r:id="rId45"/>
    <sheet name="StartUp_45" sheetId="120" state="veryHidden" r:id="rId46"/>
    <sheet name="StartUp_46" sheetId="121" state="veryHidden" r:id="rId47"/>
    <sheet name="StartUp_47" sheetId="122" state="veryHidden" r:id="rId48"/>
    <sheet name="StartUp_48" sheetId="123" state="veryHidden" r:id="rId49"/>
    <sheet name="StartUp_49" sheetId="124" state="veryHidden" r:id="rId50"/>
    <sheet name="StartUp_50" sheetId="125" state="veryHidden" r:id="rId51"/>
    <sheet name="StartUp_51" sheetId="126" state="veryHidden" r:id="rId52"/>
    <sheet name="StartUp_52" sheetId="127" state="veryHidden" r:id="rId53"/>
    <sheet name="StartUp_53" sheetId="128" state="veryHidden" r:id="rId54"/>
    <sheet name="StartUp_54" sheetId="129" state="veryHidden" r:id="rId55"/>
    <sheet name="StartUp_55" sheetId="130" state="veryHidden" r:id="rId56"/>
    <sheet name="StartUp_56" sheetId="131" state="veryHidden" r:id="rId57"/>
    <sheet name="StartUp_57" sheetId="132" state="veryHidden" r:id="rId58"/>
    <sheet name="StartUp_58" sheetId="133" state="veryHidden" r:id="rId59"/>
    <sheet name="StartUp_59" sheetId="134" state="veryHidden" r:id="rId60"/>
    <sheet name="StartUp_60" sheetId="135" state="veryHidden" r:id="rId61"/>
    <sheet name="StartUp_61" sheetId="136" state="veryHidden" r:id="rId62"/>
    <sheet name="StartUp_62" sheetId="137" state="veryHidden" r:id="rId63"/>
    <sheet name="StartUp_63" sheetId="138" state="veryHidden" r:id="rId64"/>
    <sheet name="StartUp_64" sheetId="139" state="veryHidden" r:id="rId65"/>
    <sheet name="StartUp_65" sheetId="140" state="veryHidden" r:id="rId66"/>
    <sheet name="StartUp_66" sheetId="141" state="veryHidden" r:id="rId67"/>
    <sheet name="StartUp_67" sheetId="142" state="veryHidden" r:id="rId68"/>
    <sheet name="StartUp_68" sheetId="143" state="veryHidden" r:id="rId69"/>
    <sheet name="StartUp_69" sheetId="144" state="veryHidden" r:id="rId70"/>
    <sheet name="StartUp_70" sheetId="145" state="veryHidden" r:id="rId71"/>
    <sheet name="StartUp_71" sheetId="146" state="veryHidden" r:id="rId72"/>
    <sheet name="StartUp_72" sheetId="147" state="veryHidden" r:id="rId73"/>
    <sheet name="StartUp_73" sheetId="148" state="veryHidden" r:id="rId74"/>
    <sheet name="StartUp_74" sheetId="149" state="veryHidden" r:id="rId75"/>
    <sheet name="StartUp_75" sheetId="150" state="veryHidden" r:id="rId76"/>
    <sheet name="StartUp_76" sheetId="151" state="veryHidden" r:id="rId77"/>
    <sheet name="StartUp_77" sheetId="152" state="veryHidden" r:id="rId78"/>
    <sheet name="StartUp_78" sheetId="153" state="veryHidden" r:id="rId79"/>
    <sheet name="StartUp_79" sheetId="154" state="veryHidden" r:id="rId80"/>
    <sheet name="StartUp_80" sheetId="155" state="veryHidden" r:id="rId81"/>
    <sheet name="StartUp_81" sheetId="156" state="veryHidden" r:id="rId82"/>
    <sheet name="StartUp_82" sheetId="157" state="veryHidden" r:id="rId83"/>
    <sheet name="StartUp_83" sheetId="158" state="veryHidden" r:id="rId84"/>
    <sheet name="StartUp_84" sheetId="159" state="veryHidden" r:id="rId85"/>
    <sheet name="StartUp_85" sheetId="160" state="veryHidden" r:id="rId86"/>
    <sheet name="StartUp_86" sheetId="161" state="veryHidden" r:id="rId87"/>
    <sheet name="StartUp_87" sheetId="162" state="veryHidden" r:id="rId88"/>
    <sheet name="StartUp_88" sheetId="163" state="veryHidden" r:id="rId89"/>
    <sheet name="StartUp_89" sheetId="164" state="veryHidden" r:id="rId90"/>
    <sheet name="StartUp_90" sheetId="165" state="veryHidden" r:id="rId91"/>
    <sheet name="StartUp_91" sheetId="166" state="veryHidden" r:id="rId92"/>
    <sheet name="StartUp_92" sheetId="167" state="veryHidden" r:id="rId93"/>
    <sheet name="StartUp_93" sheetId="168" state="veryHidden" r:id="rId94"/>
    <sheet name="StartUp_94" sheetId="169" state="veryHidden" r:id="rId95"/>
    <sheet name="StartUp_95" sheetId="170" state="veryHidden" r:id="rId96"/>
    <sheet name="StartUp_96" sheetId="171" state="veryHidden" r:id="rId97"/>
    <sheet name="StartUp_97" sheetId="172" state="veryHidden" r:id="rId98"/>
    <sheet name="StartUp_98" sheetId="173" state="veryHidden" r:id="rId99"/>
    <sheet name="StartUp_99" sheetId="174" state="veryHidden" r:id="rId100"/>
    <sheet name="StartUp_100" sheetId="175" state="veryHidden" r:id="rId101"/>
    <sheet name="StartUp_101" sheetId="176" state="veryHidden" r:id="rId102"/>
    <sheet name="StartUp_102" sheetId="177" state="veryHidden" r:id="rId103"/>
    <sheet name="StartUp_103" sheetId="178" state="veryHidden" r:id="rId104"/>
    <sheet name="StartUp_104" sheetId="179" state="veryHidden" r:id="rId105"/>
    <sheet name="StartUp_105" sheetId="180" state="veryHidden" r:id="rId106"/>
    <sheet name="StartUp_106" sheetId="181" state="veryHidden" r:id="rId107"/>
    <sheet name="StartUp_107" sheetId="182" state="veryHidden" r:id="rId108"/>
    <sheet name="StartUp_108" sheetId="183" state="veryHidden" r:id="rId109"/>
    <sheet name="StartUp_109" sheetId="184" state="veryHidden" r:id="rId110"/>
    <sheet name="StartUp_110" sheetId="185" state="veryHidden" r:id="rId111"/>
    <sheet name="StartUp_111" sheetId="186" state="veryHidden" r:id="rId112"/>
    <sheet name="StartUp_112" sheetId="187" state="veryHidden" r:id="rId113"/>
    <sheet name="StartUp_113" sheetId="188" state="veryHidden" r:id="rId114"/>
    <sheet name="StartUp_114" sheetId="189" state="veryHidden" r:id="rId115"/>
    <sheet name="StartUp_115" sheetId="190" state="veryHidden" r:id="rId116"/>
    <sheet name="StartUp_116" sheetId="191" state="veryHidden" r:id="rId117"/>
    <sheet name="StartUp_117" sheetId="192" state="veryHidden" r:id="rId118"/>
    <sheet name="StartUp_118" sheetId="193" state="veryHidden" r:id="rId119"/>
    <sheet name="StartUp_119" sheetId="194" state="veryHidden" r:id="rId120"/>
    <sheet name="StartUp_120" sheetId="195" state="veryHidden" r:id="rId121"/>
    <sheet name="StartUp_121" sheetId="196" state="veryHidden" r:id="rId122"/>
    <sheet name="StartUp_122" sheetId="197" state="veryHidden" r:id="rId123"/>
    <sheet name="StartUp_123" sheetId="198" state="veryHidden" r:id="rId124"/>
    <sheet name="StartUp_124" sheetId="199" state="veryHidden" r:id="rId125"/>
    <sheet name="StartUp_125" sheetId="200" state="veryHidden" r:id="rId126"/>
    <sheet name="StartUp_126" sheetId="201" state="veryHidden" r:id="rId127"/>
    <sheet name="StartUp_127" sheetId="202" state="veryHidden" r:id="rId128"/>
    <sheet name="StartUp_128" sheetId="203" state="veryHidden" r:id="rId129"/>
    <sheet name="StartUp_129" sheetId="204" state="veryHidden" r:id="rId130"/>
    <sheet name="StartUp_130" sheetId="205" state="veryHidden" r:id="rId131"/>
    <sheet name="StartUp_131" sheetId="206" state="veryHidden" r:id="rId132"/>
    <sheet name="StartUp_132" sheetId="207" state="veryHidden" r:id="rId133"/>
    <sheet name="StartUp_133" sheetId="208" state="veryHidden" r:id="rId134"/>
    <sheet name="StartUp_134" sheetId="209" state="veryHidden" r:id="rId135"/>
    <sheet name="StartUp_135" sheetId="210" state="veryHidden" r:id="rId136"/>
    <sheet name="StartUp_136" sheetId="211" state="veryHidden" r:id="rId137"/>
    <sheet name="StartUp_137" sheetId="212" state="veryHidden" r:id="rId138"/>
    <sheet name="StartUp_138" sheetId="213" state="veryHidden" r:id="rId139"/>
    <sheet name="StartUp_139" sheetId="214" state="veryHidden" r:id="rId140"/>
    <sheet name="StartUp_140" sheetId="215" state="veryHidden" r:id="rId141"/>
    <sheet name="StartUp_141" sheetId="216" state="veryHidden" r:id="rId142"/>
    <sheet name="StartUp_142" sheetId="217" state="veryHidden" r:id="rId143"/>
    <sheet name="StartUp_143" sheetId="218" state="veryHidden" r:id="rId144"/>
    <sheet name="StartUp_144" sheetId="219" state="veryHidden" r:id="rId145"/>
    <sheet name="StartUp_145" sheetId="220" state="veryHidden" r:id="rId146"/>
    <sheet name="StartUp_146" sheetId="221" state="veryHidden" r:id="rId147"/>
    <sheet name="StartUp_147" sheetId="222" state="veryHidden" r:id="rId148"/>
    <sheet name="StartUp_148" sheetId="223" state="veryHidden" r:id="rId149"/>
    <sheet name="StartUp_149" sheetId="224" state="veryHidden" r:id="rId150"/>
    <sheet name="StartUp_150" sheetId="225" state="veryHidden" r:id="rId151"/>
    <sheet name="StartUp_151" sheetId="226" state="veryHidden" r:id="rId152"/>
    <sheet name="StartUp_152" sheetId="227" state="veryHidden" r:id="rId153"/>
    <sheet name="StartUp_153" sheetId="228" state="veryHidden" r:id="rId154"/>
    <sheet name="StartUp_154" sheetId="229" state="veryHidden" r:id="rId155"/>
    <sheet name="StartUp_155" sheetId="230" state="veryHidden" r:id="rId156"/>
    <sheet name="StartUp_156" sheetId="231" state="veryHidden" r:id="rId157"/>
    <sheet name="StartUp_157" sheetId="232" state="veryHidden" r:id="rId158"/>
    <sheet name="StartUp_158" sheetId="233" state="veryHidden" r:id="rId159"/>
    <sheet name="StartUp_159" sheetId="234" state="veryHidden" r:id="rId160"/>
    <sheet name="StartUp_160" sheetId="235" state="veryHidden" r:id="rId161"/>
    <sheet name="StartUp_161" sheetId="236" state="veryHidden" r:id="rId162"/>
    <sheet name="StartUp_162" sheetId="237" state="veryHidden" r:id="rId163"/>
    <sheet name="StartUp_163" sheetId="238" state="veryHidden" r:id="rId164"/>
    <sheet name="StartUp_164" sheetId="239" state="veryHidden" r:id="rId165"/>
    <sheet name="StartUp_165" sheetId="240" state="veryHidden" r:id="rId166"/>
    <sheet name="StartUp_166" sheetId="241" state="veryHidden" r:id="rId167"/>
    <sheet name="StartUp_167" sheetId="242" state="veryHidden" r:id="rId168"/>
    <sheet name="StartUp_168" sheetId="243" state="veryHidden" r:id="rId169"/>
    <sheet name="StartUp_169" sheetId="244" state="veryHidden" r:id="rId170"/>
    <sheet name="StartUp_170" sheetId="245" state="veryHidden" r:id="rId171"/>
    <sheet name="StartUp_171" sheetId="246" state="veryHidden" r:id="rId172"/>
    <sheet name="StartUp_172" sheetId="247" state="veryHidden" r:id="rId173"/>
    <sheet name="StartUp_173" sheetId="248" state="veryHidden" r:id="rId174"/>
    <sheet name="StartUp_174" sheetId="249" state="veryHidden" r:id="rId175"/>
    <sheet name="StartUp_175" sheetId="250" state="veryHidden" r:id="rId176"/>
    <sheet name="StartUp_176" sheetId="251" state="veryHidden" r:id="rId177"/>
    <sheet name="StartUp_177" sheetId="252" state="veryHidden" r:id="rId178"/>
    <sheet name="StartUp_178" sheetId="253" state="veryHidden" r:id="rId179"/>
    <sheet name="StartUp_179" sheetId="254" state="veryHidden" r:id="rId180"/>
    <sheet name="StartUp_180" sheetId="255" state="veryHidden" r:id="rId181"/>
    <sheet name="StartUp_181" sheetId="256" state="veryHidden" r:id="rId182"/>
    <sheet name="StartUp_182" sheetId="257" state="veryHidden" r:id="rId183"/>
    <sheet name="StartUp_183" sheetId="258" state="veryHidden" r:id="rId184"/>
    <sheet name="StartUp_184" sheetId="259" state="veryHidden" r:id="rId185"/>
    <sheet name="StartUp_185" sheetId="260" state="veryHidden" r:id="rId186"/>
    <sheet name="StartUp_186" sheetId="261" state="veryHidden" r:id="rId187"/>
    <sheet name="StartUp_187" sheetId="262" state="veryHidden" r:id="rId188"/>
    <sheet name="StartUp_188" sheetId="263" state="veryHidden" r:id="rId189"/>
    <sheet name="StartUp_189" sheetId="264" state="veryHidden" r:id="rId190"/>
    <sheet name="StartUp_190" sheetId="265" state="veryHidden" r:id="rId191"/>
    <sheet name="StartUp_191" sheetId="266" state="veryHidden" r:id="rId192"/>
    <sheet name="StartUp_192" sheetId="267" state="veryHidden" r:id="rId193"/>
    <sheet name="StartUp_193" sheetId="268" state="veryHidden" r:id="rId194"/>
    <sheet name="StartUp_194" sheetId="269" state="veryHidden" r:id="rId195"/>
    <sheet name="StartUp_195" sheetId="270" state="veryHidden" r:id="rId196"/>
    <sheet name="StartUp_196" sheetId="271" state="veryHidden" r:id="rId197"/>
    <sheet name="StartUp_197" sheetId="272" state="veryHidden" r:id="rId198"/>
    <sheet name="StartUp_198" sheetId="273" state="veryHidden" r:id="rId199"/>
    <sheet name="StartUp_199" sheetId="274" state="veryHidden" r:id="rId200"/>
    <sheet name="StartUp_200" sheetId="275" state="veryHidden" r:id="rId201"/>
    <sheet name="StartUp_201" sheetId="276" state="veryHidden" r:id="rId202"/>
    <sheet name="StartUp_202" sheetId="277" state="veryHidden" r:id="rId203"/>
    <sheet name="StartUp_203" sheetId="278" state="veryHidden" r:id="rId204"/>
    <sheet name="StartUp_204" sheetId="279" state="veryHidden" r:id="rId205"/>
    <sheet name="StartUp_205" sheetId="280" state="veryHidden" r:id="rId206"/>
    <sheet name="StartUp_206" sheetId="281" state="veryHidden" r:id="rId207"/>
    <sheet name="StartUp_207" sheetId="282" state="veryHidden" r:id="rId208"/>
    <sheet name="StartUp_208" sheetId="283" state="veryHidden" r:id="rId209"/>
    <sheet name="StartUp_209" sheetId="284" state="veryHidden" r:id="rId210"/>
    <sheet name="StartUp_210" sheetId="285" state="veryHidden" r:id="rId211"/>
    <sheet name="StartUp_211" sheetId="286" state="veryHidden" r:id="rId212"/>
    <sheet name="StartUp_212" sheetId="287" state="veryHidden" r:id="rId213"/>
    <sheet name="StartUp_213" sheetId="288" state="veryHidden" r:id="rId214"/>
    <sheet name="StartUp_214" sheetId="289" state="veryHidden" r:id="rId215"/>
    <sheet name="StartUp_215" sheetId="290" state="veryHidden" r:id="rId216"/>
    <sheet name="StartUp_216" sheetId="291" state="veryHidden" r:id="rId217"/>
    <sheet name="StartUp_217" sheetId="292" state="veryHidden" r:id="rId218"/>
    <sheet name="StartUp_218" sheetId="293" state="veryHidden" r:id="rId219"/>
    <sheet name="StartUp_219" sheetId="294" state="veryHidden" r:id="rId220"/>
    <sheet name="StartUp_220" sheetId="295" state="veryHidden" r:id="rId221"/>
    <sheet name="StartUp_221" sheetId="296" state="veryHidden" r:id="rId222"/>
    <sheet name="StartUp_222" sheetId="297" state="veryHidden" r:id="rId223"/>
    <sheet name="StartUp_223" sheetId="298" state="veryHidden" r:id="rId224"/>
    <sheet name="StartUp_224" sheetId="299" state="veryHidden" r:id="rId225"/>
    <sheet name="StartUp_225" sheetId="300" state="veryHidden" r:id="rId226"/>
    <sheet name="StartUp_226" sheetId="301" state="veryHidden" r:id="rId227"/>
    <sheet name="StartUp_227" sheetId="302" state="veryHidden" r:id="rId228"/>
    <sheet name="StartUp_228" sheetId="303" state="veryHidden" r:id="rId229"/>
    <sheet name="StartUp_229" sheetId="304" state="veryHidden" r:id="rId230"/>
    <sheet name="StartUp_230" sheetId="305" state="veryHidden" r:id="rId231"/>
    <sheet name="StartUp_231" sheetId="306" state="veryHidden" r:id="rId232"/>
    <sheet name="StartUp_232" sheetId="307" state="veryHidden" r:id="rId233"/>
    <sheet name="StartUp_233" sheetId="308" state="veryHidden" r:id="rId234"/>
    <sheet name="StartUp_234" sheetId="309" state="veryHidden" r:id="rId235"/>
    <sheet name="StartUp_235" sheetId="310" state="veryHidden" r:id="rId236"/>
    <sheet name="StartUp_236" sheetId="311" state="veryHidden" r:id="rId237"/>
    <sheet name="StartUp_237" sheetId="312" state="veryHidden" r:id="rId238"/>
    <sheet name="StartUp_238" sheetId="313" state="veryHidden" r:id="rId239"/>
    <sheet name="StartUp_239" sheetId="314" state="veryHidden" r:id="rId240"/>
    <sheet name="StartUp_240" sheetId="315" state="veryHidden" r:id="rId241"/>
    <sheet name="StartUp_241" sheetId="316" state="veryHidden" r:id="rId242"/>
    <sheet name="StartUp_242" sheetId="317" state="veryHidden" r:id="rId243"/>
    <sheet name="StartUp_243" sheetId="318" state="veryHidden" r:id="rId244"/>
    <sheet name="StartUp_244" sheetId="319" state="veryHidden" r:id="rId245"/>
    <sheet name="StartUp_245" sheetId="320" state="veryHidden" r:id="rId246"/>
    <sheet name="StartUp_246" sheetId="321" state="veryHidden" r:id="rId247"/>
    <sheet name="StartUp_247" sheetId="322" state="veryHidden" r:id="rId248"/>
    <sheet name="StartUp_248" sheetId="323" state="veryHidden" r:id="rId249"/>
    <sheet name="StartUp_249" sheetId="324" state="veryHidden" r:id="rId250"/>
    <sheet name="StartUp_250" sheetId="325" state="veryHidden" r:id="rId251"/>
    <sheet name="StartUp_251" sheetId="326" state="veryHidden" r:id="rId252"/>
    <sheet name="StartUp_252" sheetId="327" state="veryHidden" r:id="rId253"/>
    <sheet name="StartUp_253" sheetId="328" state="veryHidden" r:id="rId254"/>
    <sheet name="StartUp_254" sheetId="329" state="veryHidden" r:id="rId255"/>
    <sheet name="StartUp_255" sheetId="330" state="veryHidden" r:id="rId256"/>
    <sheet name="StartUp_256" sheetId="331" state="veryHidden" r:id="rId257"/>
    <sheet name="StartUp_257" sheetId="332" state="veryHidden" r:id="rId258"/>
    <sheet name="StartUp_258" sheetId="333" state="veryHidden" r:id="rId259"/>
    <sheet name="StartUp_259" sheetId="334" state="veryHidden" r:id="rId260"/>
    <sheet name="StartUp_260" sheetId="335" state="veryHidden" r:id="rId261"/>
    <sheet name="StartUp_261" sheetId="336" state="veryHidden" r:id="rId262"/>
    <sheet name="StartUp_262" sheetId="337" state="veryHidden" r:id="rId263"/>
    <sheet name="StartUp_263" sheetId="338" state="veryHidden" r:id="rId264"/>
    <sheet name="StartUp_264" sheetId="339" state="veryHidden" r:id="rId265"/>
    <sheet name="StartUp_265" sheetId="340" state="veryHidden" r:id="rId266"/>
    <sheet name="StartUp_266" sheetId="341" state="veryHidden" r:id="rId267"/>
    <sheet name="StartUp_267" sheetId="342" state="veryHidden" r:id="rId268"/>
    <sheet name="StartUp_268" sheetId="343" state="veryHidden" r:id="rId269"/>
    <sheet name="StartUp_269" sheetId="344" state="veryHidden" r:id="rId270"/>
    <sheet name="StartUp_270" sheetId="346" state="veryHidden" r:id="rId271"/>
    <sheet name="StartUp_271" sheetId="347" state="veryHidden" r:id="rId272"/>
    <sheet name="StartUp_272" sheetId="348" state="veryHidden" r:id="rId273"/>
    <sheet name="StartUp_273" sheetId="349" state="veryHidden" r:id="rId274"/>
    <sheet name="StartUp_274" sheetId="350" state="veryHidden" r:id="rId275"/>
    <sheet name="StartUp_275" sheetId="351" state="veryHidden" r:id="rId276"/>
    <sheet name="StartUp_276" sheetId="352" state="veryHidden" r:id="rId277"/>
    <sheet name="StartUp_277" sheetId="353" state="veryHidden" r:id="rId278"/>
    <sheet name="StartUp_278" sheetId="354" state="veryHidden" r:id="rId279"/>
    <sheet name="StartUp_279" sheetId="355" state="veryHidden" r:id="rId280"/>
    <sheet name="StartUp_280" sheetId="356" state="veryHidden" r:id="rId281"/>
    <sheet name="StartUp_281" sheetId="357" state="veryHidden" r:id="rId282"/>
    <sheet name="StartUp_282" sheetId="358" state="veryHidden" r:id="rId283"/>
    <sheet name="StartUp_283" sheetId="359" state="veryHidden" r:id="rId284"/>
    <sheet name="StartUp_284" sheetId="360" state="veryHidden" r:id="rId285"/>
    <sheet name="StartUp_285" sheetId="361" state="veryHidden" r:id="rId286"/>
    <sheet name="StartUp_286" sheetId="362" state="veryHidden" r:id="rId287"/>
    <sheet name="StartUp_287" sheetId="363" state="veryHidden" r:id="rId288"/>
    <sheet name="StartUp_288" sheetId="364" state="veryHidden" r:id="rId289"/>
    <sheet name="StartUp_289" sheetId="365" state="veryHidden" r:id="rId290"/>
    <sheet name="StartUp_290" sheetId="366" state="veryHidden" r:id="rId291"/>
    <sheet name="StartUp_291" sheetId="367" state="veryHidden" r:id="rId292"/>
    <sheet name="StartUp_292" sheetId="368" state="veryHidden" r:id="rId293"/>
    <sheet name="StartUp_293" sheetId="369" state="veryHidden" r:id="rId294"/>
    <sheet name="StartUp_294" sheetId="370" state="veryHidden" r:id="rId295"/>
    <sheet name="StartUp_295" sheetId="371" state="veryHidden" r:id="rId296"/>
    <sheet name="StartUp_296" sheetId="372" state="veryHidden" r:id="rId297"/>
    <sheet name="StartUp_297" sheetId="373" state="veryHidden" r:id="rId298"/>
    <sheet name="StartUp_298" sheetId="374" state="veryHidden" r:id="rId299"/>
    <sheet name="StartUp_299" sheetId="375" state="veryHidden" r:id="rId300"/>
    <sheet name="StartUp_300" sheetId="376" state="veryHidden" r:id="rId301"/>
    <sheet name="StartUp_301" sheetId="377" state="veryHidden" r:id="rId302"/>
    <sheet name="StartUp_302" sheetId="378" state="veryHidden" r:id="rId303"/>
    <sheet name="StartUp_303" sheetId="379" state="veryHidden" r:id="rId304"/>
    <sheet name="StartUp_304" sheetId="380" state="veryHidden" r:id="rId305"/>
    <sheet name="StartUp_305" sheetId="381" state="veryHidden" r:id="rId306"/>
    <sheet name="StartUp_306" sheetId="382" state="veryHidden" r:id="rId307"/>
    <sheet name="StartUp_307" sheetId="383" state="veryHidden" r:id="rId308"/>
    <sheet name="StartUp_308" sheetId="384" state="veryHidden" r:id="rId309"/>
    <sheet name="StartUp_309" sheetId="385" state="veryHidden" r:id="rId310"/>
    <sheet name="StartUp_310" sheetId="386" state="veryHidden" r:id="rId311"/>
    <sheet name="StartUp_311" sheetId="387" state="veryHidden" r:id="rId312"/>
    <sheet name="StartUp_312" sheetId="388" state="veryHidden" r:id="rId313"/>
    <sheet name="StartUp_313" sheetId="389" state="veryHidden" r:id="rId314"/>
    <sheet name="StartUp_314" sheetId="390" state="veryHidden" r:id="rId315"/>
    <sheet name="StartUp_315" sheetId="391" state="veryHidden" r:id="rId316"/>
    <sheet name="StartUp_316" sheetId="392" state="veryHidden" r:id="rId317"/>
    <sheet name="StartUp_317" sheetId="393" state="veryHidden" r:id="rId318"/>
    <sheet name="StartUp_318" sheetId="394" state="veryHidden" r:id="rId319"/>
    <sheet name="StartUp_319" sheetId="395" state="veryHidden" r:id="rId320"/>
    <sheet name="StartUp_320" sheetId="396" state="veryHidden" r:id="rId321"/>
    <sheet name="StartUp_321" sheetId="397" state="veryHidden" r:id="rId322"/>
    <sheet name="StartUp_322" sheetId="398" state="veryHidden" r:id="rId323"/>
    <sheet name="StartUp_323" sheetId="399" state="veryHidden" r:id="rId324"/>
    <sheet name="StartUp_324" sheetId="400" state="veryHidden" r:id="rId325"/>
    <sheet name="StartUp_325" sheetId="401" state="veryHidden" r:id="rId326"/>
    <sheet name="StartUp_326" sheetId="402" state="veryHidden" r:id="rId327"/>
    <sheet name="StartUp_327" sheetId="403" state="veryHidden" r:id="rId328"/>
    <sheet name="StartUp_328" sheetId="404" state="veryHidden" r:id="rId329"/>
    <sheet name="StartUp_329" sheetId="405" state="veryHidden" r:id="rId330"/>
    <sheet name="StartUp_330" sheetId="406" state="veryHidden" r:id="rId331"/>
    <sheet name="StartUp_331" sheetId="407" state="veryHidden" r:id="rId332"/>
    <sheet name="StartUp_332" sheetId="408" state="veryHidden" r:id="rId333"/>
    <sheet name="StartUp_333" sheetId="409" state="veryHidden" r:id="rId334"/>
    <sheet name="StartUp_334" sheetId="410" state="veryHidden" r:id="rId335"/>
    <sheet name="StartUp_335" sheetId="411" state="veryHidden" r:id="rId336"/>
    <sheet name="StartUp_336" sheetId="412" state="veryHidden" r:id="rId337"/>
    <sheet name="StartUp_337" sheetId="413" state="veryHidden" r:id="rId338"/>
    <sheet name="StartUp_338" sheetId="415" state="veryHidden" r:id="rId339"/>
    <sheet name="StartUp_339" sheetId="416" state="veryHidden" r:id="rId340"/>
    <sheet name="StartUp_340" sheetId="417" state="veryHidden" r:id="rId341"/>
    <sheet name="StartUp_341" sheetId="418" state="veryHidden" r:id="rId342"/>
    <sheet name="StartUp_342" sheetId="419" state="veryHidden" r:id="rId343"/>
    <sheet name="StartUp_343" sheetId="420" state="veryHidden" r:id="rId344"/>
    <sheet name="StartUp_344" sheetId="421" state="veryHidden" r:id="rId345"/>
    <sheet name="StartUp_345" sheetId="422" state="veryHidden" r:id="rId346"/>
    <sheet name="StartUp_346" sheetId="423" state="veryHidden" r:id="rId347"/>
    <sheet name="StartUp_347" sheetId="424" state="veryHidden" r:id="rId348"/>
    <sheet name="StartUp_348" sheetId="425" state="veryHidden" r:id="rId349"/>
    <sheet name="StartUp_349" sheetId="426" state="veryHidden" r:id="rId350"/>
    <sheet name="StartUp_350" sheetId="427" state="veryHidden" r:id="rId351"/>
    <sheet name="StartUp_351" sheetId="429" state="veryHidden" r:id="rId352"/>
    <sheet name="StartUp_352" sheetId="430" state="veryHidden" r:id="rId353"/>
    <sheet name="StartUp_353" sheetId="431" state="veryHidden" r:id="rId354"/>
    <sheet name="StartUp_354" sheetId="432" state="veryHidden" r:id="rId355"/>
    <sheet name="StartUp_355" sheetId="433" state="veryHidden" r:id="rId356"/>
    <sheet name="StartUp_356" sheetId="434" state="veryHidden" r:id="rId357"/>
    <sheet name="StartUp_357" sheetId="435" state="veryHidden" r:id="rId358"/>
    <sheet name="StartUp_358" sheetId="436" state="veryHidden" r:id="rId359"/>
    <sheet name="StartUp_359" sheetId="437" state="veryHidden" r:id="rId360"/>
    <sheet name="StartUp_360" sheetId="438" state="veryHidden" r:id="rId361"/>
    <sheet name="StartUp_361" sheetId="439" state="veryHidden" r:id="rId362"/>
    <sheet name="StartUp_362" sheetId="440" state="veryHidden" r:id="rId363"/>
    <sheet name="StartUp_363" sheetId="441" state="veryHidden" r:id="rId364"/>
    <sheet name="StartUp_364" sheetId="442" state="veryHidden" r:id="rId365"/>
    <sheet name="StartUp_365" sheetId="443" state="veryHidden" r:id="rId366"/>
    <sheet name="StartUp_366" sheetId="444" state="veryHidden" r:id="rId367"/>
    <sheet name="StartUp_367" sheetId="445" state="veryHidden" r:id="rId368"/>
    <sheet name="StartUp_368" sheetId="446" state="veryHidden" r:id="rId369"/>
    <sheet name="StartUp_369" sheetId="447" state="veryHidden" r:id="rId370"/>
    <sheet name="StartUp_370" sheetId="448" state="veryHidden" r:id="rId371"/>
    <sheet name="StartUp_371" sheetId="449" state="veryHidden" r:id="rId372"/>
    <sheet name="StartUp_372" sheetId="450" state="veryHidden" r:id="rId373"/>
    <sheet name="StartUp_373" sheetId="451" state="veryHidden" r:id="rId374"/>
    <sheet name="StartUp_374" sheetId="452" state="veryHidden" r:id="rId375"/>
    <sheet name="StartUp_375" sheetId="453" state="veryHidden" r:id="rId376"/>
    <sheet name="StartUp_376" sheetId="454" state="veryHidden" r:id="rId377"/>
    <sheet name="StartUp_377" sheetId="455" state="veryHidden" r:id="rId378"/>
    <sheet name="StartUp_378" sheetId="456" state="veryHidden" r:id="rId379"/>
    <sheet name="StartUp_379" sheetId="457" state="veryHidden" r:id="rId380"/>
    <sheet name="StartUp_380" sheetId="458" state="veryHidden" r:id="rId381"/>
    <sheet name="StartUp_381" sheetId="459" state="veryHidden" r:id="rId382"/>
    <sheet name="StartUp_382" sheetId="460" state="veryHidden" r:id="rId383"/>
    <sheet name="StartUp_383" sheetId="461" state="veryHidden" r:id="rId384"/>
    <sheet name="StartUp_384" sheetId="462" state="veryHidden" r:id="rId385"/>
    <sheet name="StartUp_385" sheetId="463" state="veryHidden" r:id="rId386"/>
    <sheet name="StartUp_386" sheetId="464" state="veryHidden" r:id="rId387"/>
    <sheet name="StartUp_387" sheetId="465" state="veryHidden" r:id="rId388"/>
    <sheet name="StartUp_388" sheetId="466" state="veryHidden" r:id="rId389"/>
    <sheet name="StartUp_389" sheetId="467" state="veryHidden" r:id="rId390"/>
    <sheet name="StartUp_390" sheetId="468" state="veryHidden" r:id="rId391"/>
    <sheet name="StartUp_391" sheetId="469" state="veryHidden" r:id="rId392"/>
    <sheet name="StartUp_392" sheetId="470" state="veryHidden" r:id="rId393"/>
    <sheet name="StartUp_393" sheetId="471" state="veryHidden" r:id="rId394"/>
    <sheet name="StartUp_394" sheetId="472" state="veryHidden" r:id="rId395"/>
    <sheet name="StartUp_395" sheetId="473" state="veryHidden" r:id="rId396"/>
    <sheet name="StartUp_396" sheetId="474" state="veryHidden" r:id="rId397"/>
    <sheet name="StartUp_397" sheetId="475" state="veryHidden" r:id="rId398"/>
    <sheet name="StartUp_398" sheetId="476" state="veryHidden" r:id="rId399"/>
    <sheet name="StartUp_399" sheetId="477" state="veryHidden" r:id="rId400"/>
    <sheet name="StartUp_400" sheetId="478" state="veryHidden" r:id="rId401"/>
    <sheet name="StartUp_401" sheetId="479" state="veryHidden" r:id="rId402"/>
    <sheet name="StartUp_402" sheetId="480" state="veryHidden" r:id="rId403"/>
    <sheet name="StartUp_403" sheetId="481" state="veryHidden" r:id="rId404"/>
    <sheet name="StartUp_404" sheetId="482" state="veryHidden" r:id="rId405"/>
    <sheet name="StartUp_405" sheetId="483" state="veryHidden" r:id="rId406"/>
    <sheet name="StartUp_406" sheetId="484" state="veryHidden" r:id="rId407"/>
    <sheet name="StartUp_407" sheetId="485" state="veryHidden" r:id="rId408"/>
    <sheet name="StartUp_408" sheetId="486" state="veryHidden" r:id="rId409"/>
    <sheet name="StartUp_409" sheetId="487" state="veryHidden" r:id="rId410"/>
    <sheet name="StartUp_410" sheetId="488" state="veryHidden" r:id="rId411"/>
    <sheet name="StartUp_411" sheetId="489" state="veryHidden" r:id="rId412"/>
    <sheet name="StartUp_412" sheetId="490" state="veryHidden" r:id="rId413"/>
    <sheet name="StartUp_413" sheetId="491" state="veryHidden" r:id="rId414"/>
    <sheet name="StartUp_414" sheetId="492" state="veryHidden" r:id="rId415"/>
    <sheet name="StartUp_415" sheetId="493" state="veryHidden" r:id="rId416"/>
    <sheet name="StartUp_416" sheetId="494" state="veryHidden" r:id="rId417"/>
    <sheet name="StartUp_417" sheetId="495" state="veryHidden" r:id="rId418"/>
    <sheet name="StartUp_418" sheetId="497" state="veryHidden" r:id="rId419"/>
    <sheet name="StartUp_419" sheetId="498" state="veryHidden" r:id="rId420"/>
    <sheet name="StartUp_420" sheetId="499" state="veryHidden" r:id="rId421"/>
    <sheet name="StartUp_421" sheetId="500" state="veryHidden" r:id="rId422"/>
    <sheet name="StartUp_422" sheetId="501" state="veryHidden" r:id="rId423"/>
    <sheet name="StartUp_423" sheetId="502" state="veryHidden" r:id="rId424"/>
    <sheet name="StartUp_424" sheetId="503" state="veryHidden" r:id="rId425"/>
    <sheet name="StartUp_425" sheetId="504" state="veryHidden" r:id="rId426"/>
    <sheet name="StartUp_426" sheetId="505" state="veryHidden" r:id="rId427"/>
    <sheet name="StartUp_427" sheetId="506" state="veryHidden" r:id="rId428"/>
    <sheet name="StartUp_428" sheetId="507" state="veryHidden" r:id="rId429"/>
    <sheet name="StartUp_429" sheetId="508" state="veryHidden" r:id="rId430"/>
    <sheet name="StartUp_430" sheetId="509" state="veryHidden" r:id="rId431"/>
    <sheet name="StartUp_431" sheetId="510" state="veryHidden" r:id="rId432"/>
    <sheet name="StartUp_432" sheetId="511" state="veryHidden" r:id="rId433"/>
    <sheet name="StartUp_433" sheetId="512" state="veryHidden" r:id="rId434"/>
    <sheet name="StartUp_434" sheetId="513" state="veryHidden" r:id="rId435"/>
    <sheet name="StartUp_435" sheetId="514" state="veryHidden" r:id="rId436"/>
    <sheet name="StartUp_436" sheetId="515" state="veryHidden" r:id="rId437"/>
    <sheet name="StartUp_437" sheetId="516" state="veryHidden" r:id="rId438"/>
    <sheet name="StartUp_438" sheetId="517" state="veryHidden" r:id="rId439"/>
    <sheet name="StartUp_439" sheetId="518" state="veryHidden" r:id="rId440"/>
    <sheet name="StartUp_440" sheetId="519" state="veryHidden" r:id="rId441"/>
    <sheet name="StartUp_441" sheetId="520" state="veryHidden" r:id="rId442"/>
    <sheet name="StartUp_442" sheetId="521" state="veryHidden" r:id="rId443"/>
    <sheet name="StartUp_443" sheetId="522" state="veryHidden" r:id="rId444"/>
    <sheet name="StartUp_444" sheetId="523" state="veryHidden" r:id="rId445"/>
    <sheet name="StartUp_445" sheetId="524" state="veryHidden" r:id="rId446"/>
    <sheet name="StartUp_446" sheetId="525" state="veryHidden" r:id="rId447"/>
    <sheet name="StartUp_447" sheetId="526" state="veryHidden" r:id="rId448"/>
    <sheet name="StartUp_448" sheetId="527" state="veryHidden" r:id="rId449"/>
    <sheet name="StartUp_449" sheetId="528" state="veryHidden" r:id="rId450"/>
    <sheet name="StartUp_450" sheetId="529" state="veryHidden" r:id="rId451"/>
    <sheet name="StartUp_451" sheetId="530" state="veryHidden" r:id="rId452"/>
    <sheet name="StartUp_452" sheetId="531" state="veryHidden" r:id="rId453"/>
    <sheet name="StartUp_453" sheetId="532" state="veryHidden" r:id="rId454"/>
    <sheet name="StartUp_454" sheetId="533" state="veryHidden" r:id="rId455"/>
    <sheet name="StartUp_455" sheetId="534" state="veryHidden" r:id="rId456"/>
    <sheet name="StartUp_456" sheetId="535" state="veryHidden" r:id="rId457"/>
    <sheet name="StartUp_457" sheetId="536" state="veryHidden" r:id="rId458"/>
    <sheet name="StartUp_458" sheetId="537" state="veryHidden" r:id="rId459"/>
    <sheet name="StartUp_459" sheetId="538" state="veryHidden" r:id="rId460"/>
    <sheet name="StartUp_460" sheetId="539" state="veryHidden" r:id="rId461"/>
    <sheet name="StartUp_461" sheetId="540" state="veryHidden" r:id="rId462"/>
    <sheet name="StartUp_462" sheetId="541" state="veryHidden" r:id="rId463"/>
    <sheet name="StartUp_463" sheetId="542" state="veryHidden" r:id="rId464"/>
    <sheet name="StartUp_464" sheetId="543" state="veryHidden" r:id="rId465"/>
    <sheet name="StartUp_465" sheetId="544" state="veryHidden" r:id="rId466"/>
    <sheet name="StartUp_466" sheetId="545" state="veryHidden" r:id="rId467"/>
    <sheet name="StartUp_467" sheetId="546" state="veryHidden" r:id="rId468"/>
    <sheet name="StartUp_468" sheetId="547" state="veryHidden" r:id="rId469"/>
    <sheet name="StartUp_469" sheetId="548" state="veryHidden" r:id="rId470"/>
    <sheet name="StartUp_470" sheetId="549" state="veryHidden" r:id="rId471"/>
    <sheet name="StartUp_471" sheetId="550" state="veryHidden" r:id="rId472"/>
    <sheet name="StartUp_472" sheetId="551" state="veryHidden" r:id="rId473"/>
    <sheet name="StartUp_473" sheetId="552" state="veryHidden" r:id="rId474"/>
    <sheet name="StartUp_474" sheetId="553" state="veryHidden" r:id="rId475"/>
    <sheet name="StartUp_475" sheetId="554" state="veryHidden" r:id="rId476"/>
    <sheet name="StartUp_476" sheetId="555" state="veryHidden" r:id="rId477"/>
    <sheet name="StartUp_477" sheetId="556" state="veryHidden" r:id="rId478"/>
    <sheet name="StartUp_478" sheetId="557" state="veryHidden" r:id="rId479"/>
    <sheet name="StartUp_479" sheetId="558" state="veryHidden" r:id="rId480"/>
    <sheet name="StartUp_480" sheetId="559" state="veryHidden" r:id="rId481"/>
    <sheet name="StartUp_481" sheetId="560" state="veryHidden" r:id="rId482"/>
    <sheet name="StartUp_482" sheetId="561" state="veryHidden" r:id="rId483"/>
    <sheet name="StartUp_483" sheetId="562" state="veryHidden" r:id="rId484"/>
    <sheet name="StartUp_484" sheetId="563" state="veryHidden" r:id="rId485"/>
    <sheet name="StartUp_485" sheetId="564" state="veryHidden" r:id="rId486"/>
    <sheet name="StartUp_486" sheetId="565" state="veryHidden" r:id="rId487"/>
    <sheet name="StartUp_487" sheetId="566" state="veryHidden" r:id="rId488"/>
    <sheet name="StartUp_488" sheetId="567" state="veryHidden" r:id="rId489"/>
    <sheet name="StartUp_489" sheetId="568" state="veryHidden" r:id="rId490"/>
    <sheet name="StartUp_490" sheetId="569" state="veryHidden" r:id="rId491"/>
    <sheet name="StartUp_491" sheetId="570" state="veryHidden" r:id="rId492"/>
    <sheet name="StartUp_492" sheetId="571" state="veryHidden" r:id="rId493"/>
    <sheet name="StartUp_493" sheetId="572" state="veryHidden" r:id="rId494"/>
    <sheet name="StartUp_494" sheetId="573" state="veryHidden" r:id="rId495"/>
    <sheet name="StartUp_495" sheetId="574" state="veryHidden" r:id="rId496"/>
    <sheet name="StartUp_496" sheetId="575" state="veryHidden" r:id="rId497"/>
    <sheet name="StartUp_497" sheetId="576" state="veryHidden" r:id="rId498"/>
    <sheet name="StartUp_498" sheetId="577" state="veryHidden" r:id="rId499"/>
    <sheet name="StartUp_499" sheetId="578" state="veryHidden" r:id="rId500"/>
    <sheet name="StartUp_500" sheetId="579" state="veryHidden" r:id="rId501"/>
    <sheet name="StartUp_501" sheetId="580" state="veryHidden" r:id="rId502"/>
    <sheet name="StartUp_502" sheetId="581" state="veryHidden" r:id="rId503"/>
    <sheet name="StartUp_503" sheetId="582" state="veryHidden" r:id="rId504"/>
    <sheet name="StartUp_504" sheetId="583" state="veryHidden" r:id="rId505"/>
    <sheet name="StartUp_505" sheetId="584" state="veryHidden" r:id="rId506"/>
    <sheet name="StartUp_506" sheetId="585" state="veryHidden" r:id="rId507"/>
    <sheet name="StartUp_507" sheetId="586" state="veryHidden" r:id="rId508"/>
    <sheet name="StartUp_508" sheetId="587" state="veryHidden" r:id="rId509"/>
    <sheet name="StartUp_509" sheetId="588" state="veryHidden" r:id="rId510"/>
    <sheet name="StartUp_510" sheetId="589" state="veryHidden" r:id="rId511"/>
    <sheet name="StartUp_511" sheetId="590" state="veryHidden" r:id="rId512"/>
    <sheet name="StartUp_512" sheetId="591" state="veryHidden" r:id="rId513"/>
    <sheet name="StartUp_513" sheetId="592" state="veryHidden" r:id="rId514"/>
    <sheet name="StartUp_514" sheetId="593" state="veryHidden" r:id="rId515"/>
    <sheet name="StartUp_515" sheetId="594" state="veryHidden" r:id="rId516"/>
    <sheet name="StartUp_516" sheetId="595" state="veryHidden" r:id="rId517"/>
    <sheet name="StartUp_517" sheetId="596" state="veryHidden" r:id="rId518"/>
    <sheet name="StartUp_518" sheetId="597" state="veryHidden" r:id="rId519"/>
    <sheet name="StartUp_519" sheetId="598" state="veryHidden" r:id="rId520"/>
    <sheet name="StartUp_520" sheetId="599" state="veryHidden" r:id="rId521"/>
    <sheet name="StartUp_521" sheetId="600" state="veryHidden" r:id="rId522"/>
    <sheet name="StartUp_522" sheetId="601" state="veryHidden" r:id="rId523"/>
    <sheet name="StartUp_523" sheetId="602" state="veryHidden" r:id="rId524"/>
    <sheet name="StartUp_524" sheetId="603" state="veryHidden" r:id="rId525"/>
    <sheet name="StartUp_525" sheetId="604" state="veryHidden" r:id="rId526"/>
    <sheet name="StartUp_526" sheetId="605" state="veryHidden" r:id="rId527"/>
    <sheet name="StartUp_527" sheetId="606" state="veryHidden" r:id="rId528"/>
    <sheet name="StartUp_528" sheetId="607" state="veryHidden" r:id="rId529"/>
    <sheet name="StartUp_529" sheetId="608" state="veryHidden" r:id="rId530"/>
    <sheet name="StartUp_530" sheetId="609" state="veryHidden" r:id="rId531"/>
    <sheet name="StartUp_531" sheetId="610" state="veryHidden" r:id="rId532"/>
    <sheet name="StartUp_532" sheetId="611" state="veryHidden" r:id="rId533"/>
    <sheet name="StartUp_533" sheetId="612" state="veryHidden" r:id="rId534"/>
    <sheet name="StartUp_534" sheetId="613" state="veryHidden" r:id="rId535"/>
    <sheet name="StartUp_535" sheetId="614" state="veryHidden" r:id="rId536"/>
    <sheet name="StartUp_536" sheetId="615" state="veryHidden" r:id="rId537"/>
    <sheet name="StartUp_537" sheetId="616" state="veryHidden" r:id="rId538"/>
    <sheet name="StartUp_538" sheetId="617" state="veryHidden" r:id="rId539"/>
    <sheet name="StartUp_539" sheetId="618" state="veryHidden" r:id="rId540"/>
    <sheet name="StartUp_540" sheetId="619" state="veryHidden" r:id="rId541"/>
    <sheet name="StartUp_541" sheetId="620" state="veryHidden" r:id="rId542"/>
    <sheet name="StartUp_542" sheetId="621" state="veryHidden" r:id="rId543"/>
    <sheet name="StartUp_543" sheetId="622" state="veryHidden" r:id="rId544"/>
    <sheet name="StartUp_544" sheetId="623" state="veryHidden" r:id="rId545"/>
    <sheet name="StartUp_545" sheetId="624" state="veryHidden" r:id="rId546"/>
    <sheet name="StartUp_546" sheetId="625" state="veryHidden" r:id="rId547"/>
    <sheet name="StartUp_547" sheetId="626" state="veryHidden" r:id="rId548"/>
    <sheet name="StartUp_548" sheetId="627" state="veryHidden" r:id="rId549"/>
    <sheet name="StartUp_549" sheetId="628" state="veryHidden" r:id="rId550"/>
    <sheet name="StartUp_550" sheetId="629" state="veryHidden" r:id="rId551"/>
    <sheet name="StartUp_551" sheetId="630" state="veryHidden" r:id="rId552"/>
    <sheet name="StartUp_552" sheetId="631" state="veryHidden" r:id="rId553"/>
    <sheet name="StartUp_553" sheetId="632" state="veryHidden" r:id="rId554"/>
    <sheet name="StartUp_554" sheetId="633" state="veryHidden" r:id="rId555"/>
    <sheet name="StartUp_555" sheetId="634" state="veryHidden" r:id="rId556"/>
    <sheet name="StartUp_556" sheetId="635" state="veryHidden" r:id="rId557"/>
    <sheet name="StartUp_557" sheetId="636" state="veryHidden" r:id="rId558"/>
    <sheet name="StartUp_558" sheetId="637" state="veryHidden" r:id="rId559"/>
    <sheet name="StartUp_559" sheetId="638" state="veryHidden" r:id="rId560"/>
    <sheet name="StartUp_560" sheetId="639" state="veryHidden" r:id="rId561"/>
    <sheet name="StartUp_561" sheetId="640" state="veryHidden" r:id="rId562"/>
    <sheet name="StartUp_562" sheetId="641" state="veryHidden" r:id="rId563"/>
    <sheet name="StartUp_563" sheetId="642" state="veryHidden" r:id="rId564"/>
    <sheet name="StartUp_564" sheetId="643" state="veryHidden" r:id="rId565"/>
    <sheet name="StartUp_565" sheetId="645" state="veryHidden" r:id="rId566"/>
    <sheet name="StartUp_566" sheetId="646" state="veryHidden" r:id="rId567"/>
    <sheet name="StartUp_567" sheetId="647" state="veryHidden" r:id="rId568"/>
    <sheet name="StartUp_568" sheetId="648" state="veryHidden" r:id="rId569"/>
    <sheet name="StartUp_569" sheetId="649" state="veryHidden" r:id="rId570"/>
    <sheet name="StartUp_570" sheetId="650" state="veryHidden" r:id="rId571"/>
    <sheet name="StartUp_571" sheetId="651" state="veryHidden" r:id="rId572"/>
    <sheet name="StartUp_572" sheetId="652" state="veryHidden" r:id="rId573"/>
    <sheet name="StartUp_573" sheetId="653" state="veryHidden" r:id="rId574"/>
    <sheet name="StartUp_574" sheetId="654" state="veryHidden" r:id="rId575"/>
    <sheet name="StartUp_575" sheetId="655" state="veryHidden" r:id="rId576"/>
    <sheet name="StartUp_576" sheetId="656" state="veryHidden" r:id="rId577"/>
    <sheet name="StartUp_577" sheetId="657" state="veryHidden" r:id="rId578"/>
    <sheet name="StartUp_578" sheetId="658" state="veryHidden" r:id="rId579"/>
    <sheet name="StartUp_579" sheetId="659" state="veryHidden" r:id="rId580"/>
    <sheet name="StartUp_580" sheetId="660" state="veryHidden" r:id="rId581"/>
    <sheet name="StartUp_581" sheetId="661" state="veryHidden" r:id="rId582"/>
    <sheet name="StartUp_582" sheetId="662" state="veryHidden" r:id="rId583"/>
    <sheet name="StartUp_583" sheetId="663" state="veryHidden" r:id="rId584"/>
    <sheet name="StartUp_584" sheetId="664" state="veryHidden" r:id="rId585"/>
    <sheet name="StartUp_585" sheetId="665" state="veryHidden" r:id="rId586"/>
    <sheet name="StartUp_586" sheetId="666" state="veryHidden" r:id="rId587"/>
    <sheet name="StartUp_587" sheetId="667" state="veryHidden" r:id="rId588"/>
    <sheet name="StartUp_588" sheetId="668" state="veryHidden" r:id="rId589"/>
    <sheet name="StartUp_589" sheetId="669" state="veryHidden" r:id="rId590"/>
    <sheet name="StartUp_590" sheetId="670" state="veryHidden" r:id="rId591"/>
    <sheet name="StartUp_591" sheetId="671" state="veryHidden" r:id="rId592"/>
    <sheet name="StartUp_592" sheetId="672" state="veryHidden" r:id="rId593"/>
    <sheet name="StartUp_593" sheetId="673" state="veryHidden" r:id="rId594"/>
    <sheet name="StartUp_594" sheetId="674" state="veryHidden" r:id="rId595"/>
    <sheet name="StartUp_595" sheetId="675" state="veryHidden" r:id="rId596"/>
    <sheet name="StartUp_596" sheetId="676" state="veryHidden" r:id="rId597"/>
    <sheet name="StartUp_597" sheetId="677" state="veryHidden" r:id="rId598"/>
    <sheet name="StartUp_598" sheetId="678" state="veryHidden" r:id="rId599"/>
    <sheet name="StartUp_599" sheetId="679" state="veryHidden" r:id="rId600"/>
    <sheet name="StartUp_600" sheetId="680" state="veryHidden" r:id="rId601"/>
    <sheet name="StartUp_601" sheetId="681" state="veryHidden" r:id="rId602"/>
    <sheet name="StartUp_602" sheetId="682" state="veryHidden" r:id="rId603"/>
    <sheet name="StartUp_603" sheetId="683" state="veryHidden" r:id="rId604"/>
    <sheet name="StartUp_604" sheetId="684" state="veryHidden" r:id="rId605"/>
    <sheet name="StartUp_605" sheetId="685" state="veryHidden" r:id="rId606"/>
    <sheet name="StartUp_606" sheetId="686" state="veryHidden" r:id="rId607"/>
    <sheet name="StartUp_607" sheetId="688" state="veryHidden" r:id="rId608"/>
    <sheet name="StartUp_608" sheetId="689" state="veryHidden" r:id="rId609"/>
    <sheet name="StartUp_609" sheetId="690" state="veryHidden" r:id="rId610"/>
    <sheet name="StartUp_610" sheetId="691" state="veryHidden" r:id="rId611"/>
    <sheet name="StartUp_611" sheetId="692" state="veryHidden" r:id="rId612"/>
    <sheet name="StartUp_612" sheetId="693" state="veryHidden" r:id="rId613"/>
    <sheet name="StartUp_613" sheetId="694" state="veryHidden" r:id="rId614"/>
    <sheet name="StartUp_614" sheetId="695" state="veryHidden" r:id="rId615"/>
    <sheet name="StartUp_615" sheetId="696" state="veryHidden" r:id="rId616"/>
    <sheet name="StartUp_616" sheetId="697" state="veryHidden" r:id="rId617"/>
    <sheet name="StartUp_617" sheetId="698" state="veryHidden" r:id="rId618"/>
    <sheet name="StartUp_618" sheetId="699" state="veryHidden" r:id="rId619"/>
    <sheet name="StartUp_619" sheetId="700" state="veryHidden" r:id="rId620"/>
    <sheet name="StartUp_620" sheetId="701" state="veryHidden" r:id="rId621"/>
    <sheet name="StartUp_621" sheetId="702" state="veryHidden" r:id="rId622"/>
    <sheet name="StartUp_622" sheetId="703" state="veryHidden" r:id="rId623"/>
    <sheet name="StartUp_623" sheetId="704" state="veryHidden" r:id="rId624"/>
    <sheet name="StartUp_624" sheetId="705" state="veryHidden" r:id="rId625"/>
    <sheet name="StartUp_625" sheetId="706" state="veryHidden" r:id="rId626"/>
    <sheet name="StartUp_626" sheetId="707" state="veryHidden" r:id="rId627"/>
    <sheet name="StartUp_627" sheetId="708" state="veryHidden" r:id="rId628"/>
    <sheet name="StartUp_628" sheetId="709" state="veryHidden" r:id="rId629"/>
    <sheet name="StartUp_629" sheetId="710" state="veryHidden" r:id="rId630"/>
    <sheet name="StartUp_630" sheetId="711" state="veryHidden" r:id="rId631"/>
    <sheet name="StartUp_631" sheetId="712" state="veryHidden" r:id="rId632"/>
    <sheet name="StartUp_632" sheetId="713" state="veryHidden" r:id="rId633"/>
    <sheet name="StartUp_633" sheetId="714" state="veryHidden" r:id="rId634"/>
    <sheet name="StartUp_634" sheetId="715" state="veryHidden" r:id="rId635"/>
    <sheet name="StartUp_635" sheetId="716" state="veryHidden" r:id="rId636"/>
    <sheet name="StartUp_636" sheetId="717" state="veryHidden" r:id="rId637"/>
    <sheet name="StartUp_637" sheetId="718" state="veryHidden" r:id="rId638"/>
    <sheet name="StartUp_638" sheetId="719" state="veryHidden" r:id="rId639"/>
    <sheet name="StartUp_639" sheetId="720" state="veryHidden" r:id="rId640"/>
    <sheet name="StartUp_640" sheetId="721" state="veryHidden" r:id="rId641"/>
    <sheet name="StartUp_641" sheetId="722" state="veryHidden" r:id="rId642"/>
    <sheet name="StartUp_642" sheetId="723" state="veryHidden" r:id="rId643"/>
    <sheet name="StartUp_643" sheetId="724" state="veryHidden" r:id="rId644"/>
    <sheet name="StartUp_644" sheetId="725" state="veryHidden" r:id="rId645"/>
    <sheet name="StartUp_645" sheetId="726" state="veryHidden" r:id="rId646"/>
    <sheet name="StartUp_646" sheetId="727" state="veryHidden" r:id="rId647"/>
    <sheet name="StartUp_647" sheetId="728" state="veryHidden" r:id="rId648"/>
    <sheet name="StartUp_648" sheetId="729" state="veryHidden" r:id="rId649"/>
    <sheet name="StartUp_649" sheetId="730" state="veryHidden" r:id="rId650"/>
    <sheet name="StartUp_650" sheetId="731" state="veryHidden" r:id="rId651"/>
    <sheet name="StartUp_651" sheetId="732" state="veryHidden" r:id="rId652"/>
    <sheet name="StartUp_652" sheetId="733" state="veryHidden" r:id="rId653"/>
    <sheet name="StartUp_653" sheetId="734" state="veryHidden" r:id="rId654"/>
    <sheet name="StartUp_654" sheetId="735" state="veryHidden" r:id="rId655"/>
    <sheet name="StartUp_655" sheetId="736" state="veryHidden" r:id="rId656"/>
    <sheet name="StartUp_656" sheetId="737" state="veryHidden" r:id="rId657"/>
    <sheet name="StartUp_657" sheetId="738" state="veryHidden" r:id="rId658"/>
    <sheet name="StartUp_658" sheetId="739" state="veryHidden" r:id="rId659"/>
    <sheet name="StartUp_659" sheetId="740" state="veryHidden" r:id="rId660"/>
    <sheet name="StartUp_660" sheetId="741" state="veryHidden" r:id="rId661"/>
    <sheet name="StartUp_661" sheetId="742" state="veryHidden" r:id="rId662"/>
    <sheet name="StartUp_662" sheetId="743" state="veryHidden" r:id="rId663"/>
    <sheet name="StartUp_663" sheetId="744" state="veryHidden" r:id="rId664"/>
    <sheet name="StartUp_664" sheetId="745" state="veryHidden" r:id="rId665"/>
    <sheet name="StartUp_665" sheetId="746" state="veryHidden" r:id="rId666"/>
    <sheet name="StartUp_666" sheetId="747" state="veryHidden" r:id="rId667"/>
    <sheet name="StartUp_667" sheetId="748" state="veryHidden" r:id="rId668"/>
    <sheet name="StartUp_668" sheetId="749" state="veryHidden" r:id="rId669"/>
    <sheet name="StartUp_669" sheetId="750" state="veryHidden" r:id="rId670"/>
    <sheet name="StartUp_670" sheetId="751" state="veryHidden" r:id="rId671"/>
    <sheet name="StartUp_671" sheetId="752" state="veryHidden" r:id="rId672"/>
    <sheet name="StartUp_672" sheetId="753" state="veryHidden" r:id="rId673"/>
    <sheet name="StartUp_673" sheetId="754" state="veryHidden" r:id="rId674"/>
    <sheet name="StartUp_674" sheetId="755" state="veryHidden" r:id="rId675"/>
    <sheet name="StartUp_675" sheetId="756" state="veryHidden" r:id="rId676"/>
    <sheet name="StartUp_676" sheetId="757" state="veryHidden" r:id="rId677"/>
    <sheet name="StartUp_677" sheetId="758" state="veryHidden" r:id="rId678"/>
    <sheet name="StartUp_678" sheetId="759" state="veryHidden" r:id="rId679"/>
    <sheet name="StartUp_679" sheetId="760" state="veryHidden" r:id="rId680"/>
    <sheet name="StartUp_680" sheetId="761" state="veryHidden" r:id="rId681"/>
    <sheet name="StartUp_681" sheetId="762" state="veryHidden" r:id="rId682"/>
    <sheet name="StartUp_682" sheetId="763" state="veryHidden" r:id="rId683"/>
    <sheet name="StartUp_683" sheetId="764" state="veryHidden" r:id="rId684"/>
    <sheet name="StartUp_684" sheetId="765" state="veryHidden" r:id="rId685"/>
    <sheet name="StartUp_685" sheetId="766" state="veryHidden" r:id="rId686"/>
    <sheet name="StartUp_686" sheetId="767" state="veryHidden" r:id="rId687"/>
    <sheet name="StartUp_687" sheetId="768" state="veryHidden" r:id="rId688"/>
    <sheet name="StartUp_688" sheetId="769" state="veryHidden" r:id="rId689"/>
    <sheet name="StartUp_689" sheetId="770" state="veryHidden" r:id="rId690"/>
    <sheet name="StartUp_690" sheetId="771" state="veryHidden" r:id="rId691"/>
    <sheet name="StartUp_691" sheetId="772" state="veryHidden" r:id="rId692"/>
    <sheet name="StartUp_692" sheetId="773" state="veryHidden" r:id="rId693"/>
    <sheet name="StartUp_693" sheetId="774" state="veryHidden" r:id="rId694"/>
    <sheet name="StartUp_694" sheetId="775" state="veryHidden" r:id="rId695"/>
    <sheet name="StartUp_695" sheetId="776" state="veryHidden" r:id="rId696"/>
    <sheet name="StartUp_696" sheetId="777" state="veryHidden" r:id="rId697"/>
    <sheet name="StartUp_697" sheetId="778" state="veryHidden" r:id="rId698"/>
    <sheet name="StartUp_698" sheetId="779" state="veryHidden" r:id="rId699"/>
    <sheet name="StartUp_699" sheetId="780" state="veryHidden" r:id="rId700"/>
    <sheet name="StartUp_700" sheetId="781" state="veryHidden" r:id="rId701"/>
    <sheet name="StartUp_701" sheetId="782" state="veryHidden" r:id="rId702"/>
    <sheet name="StartUp_702" sheetId="783" state="veryHidden" r:id="rId703"/>
    <sheet name="StartUp_703" sheetId="784" state="veryHidden" r:id="rId704"/>
    <sheet name="StartUp_704" sheetId="785" state="veryHidden" r:id="rId705"/>
    <sheet name="StartUp_705" sheetId="786" state="veryHidden" r:id="rId706"/>
    <sheet name="StartUp_706" sheetId="787" state="veryHidden" r:id="rId707"/>
    <sheet name="StartUp_707" sheetId="788" state="veryHidden" r:id="rId708"/>
    <sheet name="StartUp_708" sheetId="789" state="veryHidden" r:id="rId709"/>
    <sheet name="StartUp_709" sheetId="790" state="veryHidden" r:id="rId710"/>
    <sheet name="StartUp_710" sheetId="791" state="veryHidden" r:id="rId711"/>
    <sheet name="StartUp_711" sheetId="792" state="veryHidden" r:id="rId712"/>
    <sheet name="StartUp_712" sheetId="793" state="veryHidden" r:id="rId713"/>
    <sheet name="StartUp_713" sheetId="794" state="veryHidden" r:id="rId714"/>
    <sheet name="StartUp_714" sheetId="795" state="veryHidden" r:id="rId715"/>
    <sheet name="StartUp_715" sheetId="796" state="veryHidden" r:id="rId716"/>
    <sheet name="StartUp_716" sheetId="797" state="veryHidden" r:id="rId717"/>
    <sheet name="StartUp_717" sheetId="798" state="veryHidden" r:id="rId718"/>
    <sheet name="StartUp_718" sheetId="799" state="veryHidden" r:id="rId719"/>
    <sheet name="StartUp_719" sheetId="800" state="veryHidden" r:id="rId720"/>
    <sheet name="StartUp_720" sheetId="801" state="veryHidden" r:id="rId721"/>
    <sheet name="StartUp_721" sheetId="802" state="veryHidden" r:id="rId722"/>
    <sheet name="StartUp_722" sheetId="803" state="veryHidden" r:id="rId723"/>
    <sheet name="StartUp_723" sheetId="804" state="veryHidden" r:id="rId724"/>
    <sheet name="StartUp_724" sheetId="805" state="veryHidden" r:id="rId725"/>
    <sheet name="StartUp_725" sheetId="806" state="veryHidden" r:id="rId726"/>
    <sheet name="StartUp_726" sheetId="807" state="veryHidden" r:id="rId727"/>
    <sheet name="StartUp_727" sheetId="808" state="veryHidden" r:id="rId728"/>
    <sheet name="StartUp_728" sheetId="809" state="veryHidden" r:id="rId729"/>
    <sheet name="StartUp_729" sheetId="810" state="veryHidden" r:id="rId730"/>
    <sheet name="StartUp_730" sheetId="811" state="veryHidden" r:id="rId731"/>
    <sheet name="StartUp_731" sheetId="812" state="veryHidden" r:id="rId732"/>
    <sheet name="StartUp_732" sheetId="813" state="veryHidden" r:id="rId733"/>
    <sheet name="StartUp_733" sheetId="814" state="veryHidden" r:id="rId734"/>
    <sheet name="StartUp_734" sheetId="815" state="veryHidden" r:id="rId735"/>
    <sheet name="StartUp_735" sheetId="816" state="veryHidden" r:id="rId736"/>
    <sheet name="StartUp_736" sheetId="817" state="veryHidden" r:id="rId737"/>
    <sheet name="StartUp_737" sheetId="818" state="veryHidden" r:id="rId738"/>
    <sheet name="StartUp_738" sheetId="819" state="veryHidden" r:id="rId739"/>
    <sheet name="StartUp_739" sheetId="820" state="veryHidden" r:id="rId740"/>
    <sheet name="StartUp_740" sheetId="821" state="veryHidden" r:id="rId741"/>
    <sheet name="StartUp_741" sheetId="822" state="veryHidden" r:id="rId742"/>
    <sheet name="StartUp_742" sheetId="823" state="veryHidden" r:id="rId743"/>
    <sheet name="StartUp_743" sheetId="824" state="veryHidden" r:id="rId744"/>
    <sheet name="StartUp_744" sheetId="825" state="veryHidden" r:id="rId745"/>
    <sheet name="StartUp_745" sheetId="826" state="veryHidden" r:id="rId746"/>
    <sheet name="StartUp_746" sheetId="827" state="veryHidden" r:id="rId747"/>
    <sheet name="StartUp_747" sheetId="828" state="veryHidden" r:id="rId748"/>
    <sheet name="StartUp_748" sheetId="829" state="veryHidden" r:id="rId749"/>
    <sheet name="StartUp_749" sheetId="830" state="veryHidden" r:id="rId750"/>
    <sheet name="StartUp_750" sheetId="831" state="veryHidden" r:id="rId751"/>
    <sheet name="StartUp_751" sheetId="832" state="veryHidden" r:id="rId752"/>
    <sheet name="StartUp_752" sheetId="833" state="veryHidden" r:id="rId753"/>
    <sheet name="StartUp_753" sheetId="834" state="veryHidden" r:id="rId754"/>
    <sheet name="StartUp_754" sheetId="835" state="veryHidden" r:id="rId755"/>
    <sheet name="StartUp_755" sheetId="836" state="veryHidden" r:id="rId756"/>
    <sheet name="StartUp_756" sheetId="837" state="veryHidden" r:id="rId757"/>
    <sheet name="StartUp_757" sheetId="838" state="veryHidden" r:id="rId758"/>
    <sheet name="StartUp_758" sheetId="839" state="veryHidden" r:id="rId759"/>
    <sheet name="StartUp_759" sheetId="840" state="veryHidden" r:id="rId760"/>
    <sheet name="StartUp_760" sheetId="841" state="veryHidden" r:id="rId761"/>
    <sheet name="StartUp_761" sheetId="842" state="veryHidden" r:id="rId762"/>
    <sheet name="StartUp_762" sheetId="843" state="veryHidden" r:id="rId763"/>
    <sheet name="StartUp_763" sheetId="844" state="veryHidden" r:id="rId764"/>
    <sheet name="StartUp_764" sheetId="845" state="veryHidden" r:id="rId765"/>
    <sheet name="StartUp_765" sheetId="846" state="veryHidden" r:id="rId766"/>
    <sheet name="StartUp_766" sheetId="847" state="veryHidden" r:id="rId767"/>
    <sheet name="StartUp_767" sheetId="848" state="veryHidden" r:id="rId768"/>
    <sheet name="StartUp_768" sheetId="849" state="veryHidden" r:id="rId769"/>
    <sheet name="StartUp_769" sheetId="850" state="veryHidden" r:id="rId770"/>
    <sheet name="StartUp_770" sheetId="851" state="veryHidden" r:id="rId771"/>
    <sheet name="StartUp_771" sheetId="852" state="veryHidden" r:id="rId772"/>
    <sheet name="StartUp_772" sheetId="853" state="veryHidden" r:id="rId773"/>
    <sheet name="StartUp_773" sheetId="854" state="veryHidden" r:id="rId774"/>
    <sheet name="StartUp_774" sheetId="855" state="veryHidden" r:id="rId775"/>
    <sheet name="StartUp_775" sheetId="856" state="veryHidden" r:id="rId776"/>
    <sheet name="StartUp_776" sheetId="857" state="veryHidden" r:id="rId777"/>
    <sheet name="StartUp_777" sheetId="858" state="veryHidden" r:id="rId778"/>
    <sheet name="StartUp_778" sheetId="859" state="veryHidden" r:id="rId779"/>
    <sheet name="StartUp_779" sheetId="860" state="veryHidden" r:id="rId780"/>
    <sheet name="StartUp_780" sheetId="861" state="veryHidden" r:id="rId781"/>
    <sheet name="StartUp_781" sheetId="862" state="veryHidden" r:id="rId782"/>
    <sheet name="StartUp_782" sheetId="863" state="veryHidden" r:id="rId783"/>
    <sheet name="StartUp_783" sheetId="864" state="veryHidden" r:id="rId784"/>
    <sheet name="StartUp_784" sheetId="865" state="veryHidden" r:id="rId785"/>
    <sheet name="StartUp_785" sheetId="866" state="veryHidden" r:id="rId786"/>
    <sheet name="StartUp_786" sheetId="867" state="veryHidden" r:id="rId787"/>
    <sheet name="StartUp_787" sheetId="868" state="veryHidden" r:id="rId788"/>
    <sheet name="StartUp_788" sheetId="869" state="veryHidden" r:id="rId789"/>
    <sheet name="StartUp_789" sheetId="870" state="veryHidden" r:id="rId790"/>
    <sheet name="StartUp_790" sheetId="871" state="veryHidden" r:id="rId791"/>
    <sheet name="StartUp_791" sheetId="872" state="veryHidden" r:id="rId792"/>
    <sheet name="StartUp_792" sheetId="873" state="veryHidden" r:id="rId793"/>
    <sheet name="StartUp_793" sheetId="874" state="veryHidden" r:id="rId794"/>
    <sheet name="StartUp_794" sheetId="875" state="veryHidden" r:id="rId795"/>
    <sheet name="StartUp_795" sheetId="876" state="veryHidden" r:id="rId796"/>
    <sheet name="StartUp_796" sheetId="877" state="veryHidden" r:id="rId797"/>
    <sheet name="StartUp_797" sheetId="878" state="veryHidden" r:id="rId798"/>
    <sheet name="StartUp_798" sheetId="879" state="veryHidden" r:id="rId799"/>
    <sheet name="StartUp_799" sheetId="880" state="veryHidden" r:id="rId800"/>
    <sheet name="StartUp_800" sheetId="881" state="veryHidden" r:id="rId801"/>
    <sheet name="StartUp_801" sheetId="882" state="veryHidden" r:id="rId802"/>
    <sheet name="StartUp_802" sheetId="883" state="veryHidden" r:id="rId803"/>
    <sheet name="StartUp_803" sheetId="884" state="veryHidden" r:id="rId804"/>
    <sheet name="StartUp_804" sheetId="885" state="veryHidden" r:id="rId805"/>
    <sheet name="StartUp_805" sheetId="886" state="veryHidden" r:id="rId806"/>
    <sheet name="StartUp_806" sheetId="887" state="veryHidden" r:id="rId807"/>
    <sheet name="StartUp_807" sheetId="888" state="veryHidden" r:id="rId808"/>
    <sheet name="StartUp_808" sheetId="889" state="veryHidden" r:id="rId809"/>
    <sheet name="StartUp_809" sheetId="890" state="veryHidden" r:id="rId810"/>
    <sheet name="StartUp_810" sheetId="891" state="veryHidden" r:id="rId811"/>
    <sheet name="StartUp_811" sheetId="892" state="veryHidden" r:id="rId812"/>
    <sheet name="StartUp_812" sheetId="893" state="veryHidden" r:id="rId813"/>
    <sheet name="StartUp_813" sheetId="894" state="veryHidden" r:id="rId814"/>
    <sheet name="StartUp_814" sheetId="895" state="veryHidden" r:id="rId815"/>
    <sheet name="StartUp_815" sheetId="896" state="veryHidden" r:id="rId816"/>
    <sheet name="StartUp_816" sheetId="897" state="veryHidden" r:id="rId817"/>
    <sheet name="StartUp_817" sheetId="898" state="veryHidden" r:id="rId818"/>
    <sheet name="StartUp_818" sheetId="899" state="veryHidden" r:id="rId819"/>
    <sheet name="StartUp_819" sheetId="900" state="veryHidden" r:id="rId820"/>
    <sheet name="StartUp_820" sheetId="901" state="veryHidden" r:id="rId821"/>
    <sheet name="StartUp_821" sheetId="902" state="veryHidden" r:id="rId822"/>
    <sheet name="StartUp_822" sheetId="903" state="veryHidden" r:id="rId823"/>
    <sheet name="StartUp_823" sheetId="904" state="veryHidden" r:id="rId824"/>
    <sheet name="StartUp_824" sheetId="905" state="veryHidden" r:id="rId825"/>
    <sheet name="StartUp_825" sheetId="906" state="veryHidden" r:id="rId826"/>
    <sheet name="StartUp_826" sheetId="907" state="veryHidden" r:id="rId827"/>
    <sheet name="StartUp_827" sheetId="908" state="veryHidden" r:id="rId828"/>
    <sheet name="StartUp_828" sheetId="909" state="veryHidden" r:id="rId829"/>
    <sheet name="StartUp_829" sheetId="910" state="veryHidden" r:id="rId830"/>
    <sheet name="StartUp_830" sheetId="911" state="veryHidden" r:id="rId831"/>
    <sheet name="StartUp_831" sheetId="912" state="veryHidden" r:id="rId832"/>
    <sheet name="StartUp_832" sheetId="913" state="veryHidden" r:id="rId833"/>
    <sheet name="StartUp_833" sheetId="914" state="veryHidden" r:id="rId834"/>
    <sheet name="StartUp_834" sheetId="915" state="veryHidden" r:id="rId835"/>
    <sheet name="StartUp_835" sheetId="916" state="veryHidden" r:id="rId836"/>
    <sheet name="StartUp_836" sheetId="917" state="veryHidden" r:id="rId837"/>
    <sheet name="StartUp_837" sheetId="918" state="veryHidden" r:id="rId838"/>
    <sheet name="StartUp_838" sheetId="919" state="veryHidden" r:id="rId839"/>
    <sheet name="StartUp_839" sheetId="920" state="veryHidden" r:id="rId840"/>
    <sheet name="StartUp_840" sheetId="921" state="veryHidden" r:id="rId841"/>
    <sheet name="StartUp_841" sheetId="922" state="veryHidden" r:id="rId842"/>
    <sheet name="StartUp_842" sheetId="923" state="veryHidden" r:id="rId843"/>
    <sheet name="StartUp_843" sheetId="924" state="veryHidden" r:id="rId844"/>
    <sheet name="StartUp_844" sheetId="925" state="veryHidden" r:id="rId845"/>
    <sheet name="StartUp_845" sheetId="926" state="veryHidden" r:id="rId846"/>
    <sheet name="StartUp_846" sheetId="927" state="veryHidden" r:id="rId847"/>
    <sheet name="StartUp_847" sheetId="928" state="veryHidden" r:id="rId848"/>
    <sheet name="StartUp_848" sheetId="929" state="veryHidden" r:id="rId849"/>
    <sheet name="StartUp_849" sheetId="930" state="veryHidden" r:id="rId850"/>
    <sheet name="StartUp_850" sheetId="931" state="veryHidden" r:id="rId851"/>
    <sheet name="StartUp_851" sheetId="932" state="veryHidden" r:id="rId852"/>
    <sheet name="StartUp_852" sheetId="933" state="veryHidden" r:id="rId853"/>
    <sheet name="StartUp_853" sheetId="934" state="veryHidden" r:id="rId854"/>
    <sheet name="StartUp_854" sheetId="935" state="veryHidden" r:id="rId855"/>
    <sheet name="StartUp_855" sheetId="936" state="veryHidden" r:id="rId856"/>
    <sheet name="StartUp_856" sheetId="937" state="veryHidden" r:id="rId857"/>
    <sheet name="StartUp_857" sheetId="938" state="veryHidden" r:id="rId858"/>
    <sheet name="StartUp_858" sheetId="939" state="veryHidden" r:id="rId859"/>
    <sheet name="StartUp_859" sheetId="940" state="veryHidden" r:id="rId860"/>
    <sheet name="StartUp_860" sheetId="941" state="veryHidden" r:id="rId861"/>
    <sheet name="StartUp_861" sheetId="942" state="veryHidden" r:id="rId862"/>
    <sheet name="StartUp_862" sheetId="943" state="veryHidden" r:id="rId863"/>
    <sheet name="StartUp_863" sheetId="944" state="veryHidden" r:id="rId864"/>
    <sheet name="StartUp_864" sheetId="945" state="veryHidden" r:id="rId865"/>
    <sheet name="StartUp_865" sheetId="946" state="veryHidden" r:id="rId866"/>
    <sheet name="StartUp_866" sheetId="947" state="veryHidden" r:id="rId867"/>
    <sheet name="StartUp_867" sheetId="948" state="veryHidden" r:id="rId868"/>
    <sheet name="StartUp_868" sheetId="949" state="veryHidden" r:id="rId869"/>
    <sheet name="StartUp_869" sheetId="950" state="veryHidden" r:id="rId870"/>
    <sheet name="StartUp_870" sheetId="951" state="veryHidden" r:id="rId871"/>
    <sheet name="StartUp_871" sheetId="952" state="veryHidden" r:id="rId872"/>
    <sheet name="StartUp_872" sheetId="953" state="veryHidden" r:id="rId873"/>
    <sheet name="StartUp_873" sheetId="954" state="veryHidden" r:id="rId874"/>
    <sheet name="StartUp_874" sheetId="955" state="veryHidden" r:id="rId875"/>
    <sheet name="StartUp_875" sheetId="956" state="veryHidden" r:id="rId876"/>
    <sheet name="StartUp_876" sheetId="957" state="veryHidden" r:id="rId877"/>
    <sheet name="StartUp_877" sheetId="958" state="veryHidden" r:id="rId878"/>
    <sheet name="StartUp_878" sheetId="959" state="veryHidden" r:id="rId879"/>
    <sheet name="StartUp_879" sheetId="960" state="veryHidden" r:id="rId880"/>
    <sheet name="StartUp_880" sheetId="961" state="veryHidden" r:id="rId881"/>
    <sheet name="StartUp_881" sheetId="962" state="veryHidden" r:id="rId882"/>
    <sheet name="StartUp_882" sheetId="963" state="veryHidden" r:id="rId883"/>
    <sheet name="StartUp_883" sheetId="964" state="veryHidden" r:id="rId884"/>
    <sheet name="StartUp_884" sheetId="965" state="veryHidden" r:id="rId885"/>
    <sheet name="StartUp_885" sheetId="966" state="veryHidden" r:id="rId886"/>
    <sheet name="StartUp_886" sheetId="967" state="veryHidden" r:id="rId887"/>
    <sheet name="StartUp_887" sheetId="968" state="veryHidden" r:id="rId888"/>
    <sheet name="StartUp_888" sheetId="969" state="veryHidden" r:id="rId889"/>
    <sheet name="StartUp_889" sheetId="970" state="veryHidden" r:id="rId890"/>
    <sheet name="StartUp_890" sheetId="971" state="veryHidden" r:id="rId891"/>
    <sheet name="StartUp_891" sheetId="972" state="veryHidden" r:id="rId892"/>
    <sheet name="StartUp_892" sheetId="973" state="veryHidden" r:id="rId893"/>
    <sheet name="StartUp_893" sheetId="974" state="veryHidden" r:id="rId894"/>
    <sheet name="StartUp_894" sheetId="975" state="veryHidden" r:id="rId895"/>
    <sheet name="StartUp_895" sheetId="976" state="veryHidden" r:id="rId896"/>
    <sheet name="StartUp_896" sheetId="977" state="veryHidden" r:id="rId897"/>
    <sheet name="StartUp_897" sheetId="978" state="veryHidden" r:id="rId898"/>
    <sheet name="StartUp_898" sheetId="979" state="veryHidden" r:id="rId899"/>
    <sheet name="StartUp_899" sheetId="980" state="veryHidden" r:id="rId900"/>
    <sheet name="StartUp_900" sheetId="981" state="veryHidden" r:id="rId901"/>
    <sheet name="StartUp_901" sheetId="982" state="veryHidden" r:id="rId902"/>
    <sheet name="StartUp_902" sheetId="983" state="veryHidden" r:id="rId903"/>
    <sheet name="StartUp_903" sheetId="984" state="veryHidden" r:id="rId904"/>
    <sheet name="StartUp_904" sheetId="985" state="veryHidden" r:id="rId905"/>
    <sheet name="StartUp_905" sheetId="986" state="veryHidden" r:id="rId906"/>
    <sheet name="StartUp_906" sheetId="987" state="veryHidden" r:id="rId907"/>
    <sheet name="StartUp_907" sheetId="988" state="veryHidden" r:id="rId908"/>
    <sheet name="StartUp_908" sheetId="989" state="veryHidden" r:id="rId909"/>
    <sheet name="StartUp_909" sheetId="990" state="veryHidden" r:id="rId910"/>
    <sheet name="StartUp_910" sheetId="991" state="veryHidden" r:id="rId911"/>
    <sheet name="StartUp_911" sheetId="992" state="veryHidden" r:id="rId912"/>
    <sheet name="StartUp_912" sheetId="993" state="veryHidden" r:id="rId913"/>
    <sheet name="StartUp_913" sheetId="994" state="veryHidden" r:id="rId914"/>
    <sheet name="StartUp_914" sheetId="995" state="veryHidden" r:id="rId915"/>
    <sheet name="StartUp_915" sheetId="996" state="veryHidden" r:id="rId916"/>
    <sheet name="StartUp_916" sheetId="997" state="veryHidden" r:id="rId917"/>
    <sheet name="StartUp_917" sheetId="998" state="veryHidden" r:id="rId918"/>
    <sheet name="StartUp_918" sheetId="999" state="veryHidden" r:id="rId919"/>
    <sheet name="StartUp_919" sheetId="1000" state="veryHidden" r:id="rId920"/>
    <sheet name="StartUp_920" sheetId="1001" state="veryHidden" r:id="rId921"/>
    <sheet name="StartUp_921" sheetId="1002" state="veryHidden" r:id="rId922"/>
    <sheet name="StartUp_922" sheetId="1003" state="veryHidden" r:id="rId923"/>
    <sheet name="StartUp_923" sheetId="1004" state="veryHidden" r:id="rId924"/>
    <sheet name="StartUp_924" sheetId="1005" state="veryHidden" r:id="rId925"/>
    <sheet name="StartUp_925" sheetId="1006" state="veryHidden" r:id="rId926"/>
    <sheet name="StartUp_926" sheetId="1007" state="veryHidden" r:id="rId927"/>
    <sheet name="StartUp_927" sheetId="1008" state="veryHidden" r:id="rId928"/>
    <sheet name="StartUp_928" sheetId="1009" state="veryHidden" r:id="rId929"/>
    <sheet name="StartUp_929" sheetId="1010" state="veryHidden" r:id="rId930"/>
    <sheet name="StartUp_930" sheetId="1011" state="veryHidden" r:id="rId931"/>
    <sheet name="StartUp_931" sheetId="1012" state="veryHidden" r:id="rId932"/>
    <sheet name="StartUp_932" sheetId="1013" state="veryHidden" r:id="rId933"/>
    <sheet name="StartUp_933" sheetId="1014" state="veryHidden" r:id="rId934"/>
    <sheet name="StartUp_934" sheetId="1015" state="veryHidden" r:id="rId935"/>
    <sheet name="StartUp_935" sheetId="1016" state="veryHidden" r:id="rId936"/>
    <sheet name="StartUp_936" sheetId="1017" state="veryHidden" r:id="rId937"/>
    <sheet name="StartUp_937" sheetId="1018" state="veryHidden" r:id="rId938"/>
    <sheet name="StartUp_938" sheetId="1019" state="veryHidden" r:id="rId939"/>
    <sheet name="StartUp_939" sheetId="1020" state="veryHidden" r:id="rId940"/>
    <sheet name="StartUp_940" sheetId="1021" state="veryHidden" r:id="rId941"/>
    <sheet name="StartUp_941" sheetId="1022" state="veryHidden" r:id="rId942"/>
    <sheet name="StartUp_942" sheetId="1023" state="veryHidden" r:id="rId943"/>
    <sheet name="StartUp_943" sheetId="1024" state="veryHidden" r:id="rId944"/>
    <sheet name="StartUp_944" sheetId="1025" state="veryHidden" r:id="rId945"/>
    <sheet name="StartUp_945" sheetId="1026" state="veryHidden" r:id="rId946"/>
    <sheet name="StartUp_946" sheetId="1027" state="veryHidden" r:id="rId947"/>
    <sheet name="StartUp_947" sheetId="1028" state="veryHidden" r:id="rId948"/>
    <sheet name="StartUp_948" sheetId="1029" state="veryHidden" r:id="rId949"/>
    <sheet name="StartUp_949" sheetId="1030" state="veryHidden" r:id="rId950"/>
    <sheet name="StartUp_950" sheetId="1031" state="veryHidden" r:id="rId951"/>
    <sheet name="StartUp_951" sheetId="1032" state="veryHidden" r:id="rId952"/>
    <sheet name="StartUp_952" sheetId="1033" state="veryHidden" r:id="rId953"/>
    <sheet name="StartUp_953" sheetId="1034" state="veryHidden" r:id="rId954"/>
    <sheet name="StartUp_954" sheetId="1035" state="veryHidden" r:id="rId955"/>
    <sheet name="StartUp_955" sheetId="1036" state="veryHidden" r:id="rId956"/>
    <sheet name="StartUp_956" sheetId="1037" state="veryHidden" r:id="rId957"/>
    <sheet name="StartUp_957" sheetId="1038" state="veryHidden" r:id="rId958"/>
    <sheet name="StartUp_958" sheetId="1039" state="veryHidden" r:id="rId959"/>
    <sheet name="StartUp_959" sheetId="1040" state="veryHidden" r:id="rId960"/>
    <sheet name="StartUp_960" sheetId="1041" state="veryHidden" r:id="rId961"/>
    <sheet name="StartUp_961" sheetId="1042" state="veryHidden" r:id="rId962"/>
    <sheet name="StartUp_962" sheetId="1043" state="veryHidden" r:id="rId963"/>
    <sheet name="StartUp_963" sheetId="1044" state="veryHidden" r:id="rId964"/>
    <sheet name="StartUp_964" sheetId="1045" state="veryHidden" r:id="rId965"/>
    <sheet name="StartUp_965" sheetId="1046" state="veryHidden" r:id="rId966"/>
    <sheet name="StartUp_966" sheetId="1047" state="veryHidden" r:id="rId967"/>
    <sheet name="StartUp_967" sheetId="1048" state="veryHidden" r:id="rId968"/>
    <sheet name="StartUp_968" sheetId="1049" state="veryHidden" r:id="rId969"/>
    <sheet name="StartUp_969" sheetId="1050" state="veryHidden" r:id="rId970"/>
    <sheet name="StartUp_970" sheetId="1051" state="veryHidden" r:id="rId971"/>
    <sheet name="StartUp_971" sheetId="1052" state="veryHidden" r:id="rId972"/>
    <sheet name="StartUp_972" sheetId="1053" state="veryHidden" r:id="rId973"/>
    <sheet name="StartUp_973" sheetId="1054" state="veryHidden" r:id="rId974"/>
    <sheet name="StartUp_974" sheetId="1055" state="veryHidden" r:id="rId975"/>
    <sheet name="StartUp_975" sheetId="1056" state="veryHidden" r:id="rId976"/>
    <sheet name="StartUp_976" sheetId="1057" state="veryHidden" r:id="rId977"/>
    <sheet name="StartUp_977" sheetId="1058" state="veryHidden" r:id="rId978"/>
    <sheet name="StartUp_978" sheetId="1059" state="veryHidden" r:id="rId979"/>
    <sheet name="StartUp_979" sheetId="1060" state="veryHidden" r:id="rId980"/>
    <sheet name="StartUp_980" sheetId="1061" state="veryHidden" r:id="rId981"/>
    <sheet name="StartUp_981" sheetId="1062" state="veryHidden" r:id="rId982"/>
    <sheet name="StartUp_982" sheetId="1063" state="veryHidden" r:id="rId983"/>
    <sheet name="StartUp_983" sheetId="1064" state="veryHidden" r:id="rId984"/>
    <sheet name="StartUp_984" sheetId="1065" state="veryHidden" r:id="rId985"/>
    <sheet name="StartUp_985" sheetId="1066" state="veryHidden" r:id="rId986"/>
    <sheet name="StartUp_986" sheetId="1067" state="veryHidden" r:id="rId987"/>
    <sheet name="StartUp_987" sheetId="1068" state="veryHidden" r:id="rId988"/>
    <sheet name="StartUp_988" sheetId="1069" state="veryHidden" r:id="rId989"/>
    <sheet name="StartUp_989" sheetId="1070" state="veryHidden" r:id="rId990"/>
    <sheet name="StartUp_990" sheetId="1071" state="veryHidden" r:id="rId991"/>
    <sheet name="StartUp_991" sheetId="1072" state="veryHidden" r:id="rId992"/>
    <sheet name="StartUp_992" sheetId="1073" state="veryHidden" r:id="rId993"/>
    <sheet name="StartUp_993" sheetId="1074" state="veryHidden" r:id="rId994"/>
    <sheet name="StartUp_994" sheetId="1075" state="veryHidden" r:id="rId995"/>
    <sheet name="StartUp_995" sheetId="1076" state="veryHidden" r:id="rId996"/>
    <sheet name="StartUp_996" sheetId="1077" state="veryHidden" r:id="rId997"/>
    <sheet name="StartUp_997" sheetId="1078" state="veryHidden" r:id="rId998"/>
    <sheet name="StartUp_998" sheetId="1079" state="veryHidden" r:id="rId999"/>
    <sheet name="StartUp_999" sheetId="1080" state="veryHidden" r:id="rId1000"/>
    <sheet name="StartUp_1000" sheetId="1081" state="veryHidden" r:id="rId1001"/>
    <sheet name="StartUp_1001" sheetId="1082" state="veryHidden" r:id="rId1002"/>
    <sheet name="StartUp_1002" sheetId="1083" state="veryHidden" r:id="rId1003"/>
    <sheet name="StartUp_1003" sheetId="1084" state="veryHidden" r:id="rId1004"/>
    <sheet name="StartUp_1004" sheetId="1085" state="veryHidden" r:id="rId1005"/>
    <sheet name="StartUp_1005" sheetId="1086" state="veryHidden" r:id="rId1006"/>
    <sheet name="StartUp_1006" sheetId="1087" state="veryHidden" r:id="rId1007"/>
    <sheet name="StartUp_1007" sheetId="1088" state="veryHidden" r:id="rId1008"/>
    <sheet name="StartUp_1008" sheetId="1089" state="veryHidden" r:id="rId1009"/>
    <sheet name="StartUp_1009" sheetId="1090" state="veryHidden" r:id="rId1010"/>
    <sheet name="StartUp_1010" sheetId="1091" state="veryHidden" r:id="rId1011"/>
    <sheet name="StartUp_1011" sheetId="1092" state="veryHidden" r:id="rId1012"/>
    <sheet name="StartUp_1012" sheetId="1093" state="veryHidden" r:id="rId1013"/>
    <sheet name="StartUp_1013" sheetId="1094" state="veryHidden" r:id="rId1014"/>
    <sheet name="StartUp_1014" sheetId="1095" state="veryHidden" r:id="rId1015"/>
    <sheet name="StartUp_1015" sheetId="1096" state="veryHidden" r:id="rId1016"/>
    <sheet name="StartUp_1016" sheetId="1097" state="veryHidden" r:id="rId1017"/>
    <sheet name="StartUp_1017" sheetId="1098" state="veryHidden" r:id="rId1018"/>
    <sheet name="StartUp_1018" sheetId="1099" state="veryHidden" r:id="rId1019"/>
    <sheet name="StartUp_1019" sheetId="1100" state="veryHidden" r:id="rId1020"/>
    <sheet name="StartUp_1020" sheetId="1101" state="veryHidden" r:id="rId1021"/>
    <sheet name="StartUp_1021" sheetId="1102" state="veryHidden" r:id="rId1022"/>
    <sheet name="StartUp_1022" sheetId="1103" state="veryHidden" r:id="rId1023"/>
    <sheet name="StartUp_1023" sheetId="1104" state="veryHidden" r:id="rId1024"/>
    <sheet name="StartUp_1024" sheetId="1105" state="veryHidden" r:id="rId1025"/>
    <sheet name="StartUp_1025" sheetId="1106" state="veryHidden" r:id="rId1026"/>
    <sheet name="StartUp_1026" sheetId="1107" state="veryHidden" r:id="rId1027"/>
    <sheet name="StartUp_1027" sheetId="1108" state="veryHidden" r:id="rId1028"/>
    <sheet name="StartUp_1028" sheetId="1109" state="veryHidden" r:id="rId1029"/>
    <sheet name="StartUp_1029" sheetId="1110" state="veryHidden" r:id="rId1030"/>
    <sheet name="StartUp_1030" sheetId="1111" state="veryHidden" r:id="rId1031"/>
    <sheet name="StartUp_1031" sheetId="1112" state="veryHidden" r:id="rId1032"/>
    <sheet name="StartUp_1032" sheetId="1113" state="veryHidden" r:id="rId1033"/>
    <sheet name="StartUp_1033" sheetId="1114" state="veryHidden" r:id="rId1034"/>
    <sheet name="StartUp_1034" sheetId="1115" state="veryHidden" r:id="rId1035"/>
    <sheet name="StartUp_1035" sheetId="1116" state="veryHidden" r:id="rId1036"/>
    <sheet name="StartUp_1036" sheetId="1117" state="veryHidden" r:id="rId1037"/>
    <sheet name="StartUp_1037" sheetId="1118" state="veryHidden" r:id="rId1038"/>
    <sheet name="StartUp_1038" sheetId="1119" state="veryHidden" r:id="rId1039"/>
    <sheet name="StartUp_1039" sheetId="1120" state="veryHidden" r:id="rId1040"/>
    <sheet name="StartUp_1040" sheetId="1121" state="veryHidden" r:id="rId1041"/>
    <sheet name="StartUp_1041" sheetId="1122" state="veryHidden" r:id="rId1042"/>
    <sheet name="StartUp_1042" sheetId="1123" state="veryHidden" r:id="rId1043"/>
    <sheet name="StartUp_1043" sheetId="1124" state="veryHidden" r:id="rId1044"/>
    <sheet name="StartUp_1044" sheetId="1125" state="veryHidden" r:id="rId1045"/>
    <sheet name="StartUp_1045" sheetId="1126" state="veryHidden" r:id="rId1046"/>
    <sheet name="StartUp_1046" sheetId="1127" state="veryHidden" r:id="rId1047"/>
    <sheet name="StartUp_1047" sheetId="1128" state="veryHidden" r:id="rId1048"/>
    <sheet name="StartUp_1048" sheetId="1129" state="veryHidden" r:id="rId1049"/>
    <sheet name="StartUp_1049" sheetId="1130" state="veryHidden" r:id="rId1050"/>
    <sheet name="StartUp_1050" sheetId="1131" state="veryHidden" r:id="rId1051"/>
    <sheet name="StartUp_1051" sheetId="1132" state="veryHidden" r:id="rId1052"/>
    <sheet name="StartUp_1052" sheetId="1133" state="veryHidden" r:id="rId1053"/>
    <sheet name="StartUp_1053" sheetId="1134" state="veryHidden" r:id="rId1054"/>
    <sheet name="StartUp_1054" sheetId="1135" state="veryHidden" r:id="rId1055"/>
    <sheet name="StartUp_1055" sheetId="1136" state="veryHidden" r:id="rId1056"/>
    <sheet name="StartUp_1056" sheetId="1137" state="veryHidden" r:id="rId1057"/>
    <sheet name="StartUp_1057" sheetId="1138" state="veryHidden" r:id="rId1058"/>
    <sheet name="StartUp_1058" sheetId="1139" state="veryHidden" r:id="rId1059"/>
    <sheet name="StartUp_1059" sheetId="1140" state="veryHidden" r:id="rId1060"/>
    <sheet name="StartUp_1060" sheetId="1141" state="veryHidden" r:id="rId1061"/>
    <sheet name="StartUp_1061" sheetId="1142" state="veryHidden" r:id="rId1062"/>
    <sheet name="StartUp_1062" sheetId="1143" state="veryHidden" r:id="rId1063"/>
    <sheet name="StartUp_1063" sheetId="1144" state="veryHidden" r:id="rId1064"/>
    <sheet name="StartUp_1064" sheetId="1145" state="veryHidden" r:id="rId1065"/>
    <sheet name="StartUp_1065" sheetId="1146" state="veryHidden" r:id="rId1066"/>
    <sheet name="StartUp_1066" sheetId="1147" state="veryHidden" r:id="rId1067"/>
    <sheet name="StartUp_1067" sheetId="1148" state="veryHidden" r:id="rId1068"/>
    <sheet name="StartUp_1068" sheetId="1149" state="veryHidden" r:id="rId1069"/>
    <sheet name="StartUp_1069" sheetId="1150" state="veryHidden" r:id="rId1070"/>
    <sheet name="StartUp_1070" sheetId="1151" state="veryHidden" r:id="rId1071"/>
    <sheet name="StartUp_1071" sheetId="1152" state="veryHidden" r:id="rId1072"/>
    <sheet name="StartUp_1072" sheetId="1153" state="veryHidden" r:id="rId1073"/>
    <sheet name="StartUp_1073" sheetId="1154" state="veryHidden" r:id="rId1074"/>
    <sheet name="StartUp_1074" sheetId="1155" state="veryHidden" r:id="rId1075"/>
    <sheet name="StartUp_1075" sheetId="1156" state="veryHidden" r:id="rId1076"/>
    <sheet name="StartUp_1076" sheetId="1157" state="veryHidden" r:id="rId1077"/>
    <sheet name="StartUp_1077" sheetId="1158" state="veryHidden" r:id="rId1078"/>
    <sheet name="StartUp_1078" sheetId="1159" state="veryHidden" r:id="rId1079"/>
    <sheet name="StartUp_1079" sheetId="1160" state="veryHidden" r:id="rId1080"/>
    <sheet name="StartUp_1080" sheetId="1161" state="veryHidden" r:id="rId1081"/>
    <sheet name="StartUp_1081" sheetId="1162" state="veryHidden" r:id="rId1082"/>
    <sheet name="StartUp_1082" sheetId="1163" state="veryHidden" r:id="rId1083"/>
    <sheet name="StartUp_1083" sheetId="1164" state="veryHidden" r:id="rId1084"/>
    <sheet name="StartUp_1084" sheetId="1165" state="veryHidden" r:id="rId1085"/>
    <sheet name="StartUp_1085" sheetId="1166" state="veryHidden" r:id="rId1086"/>
    <sheet name="StartUp_1086" sheetId="1167" state="veryHidden" r:id="rId1087"/>
    <sheet name="StartUp_1087" sheetId="1168" state="veryHidden" r:id="rId1088"/>
    <sheet name="StartUp_1088" sheetId="1169" state="veryHidden" r:id="rId1089"/>
    <sheet name="StartUp_1089" sheetId="1170" state="veryHidden" r:id="rId1090"/>
    <sheet name="StartUp_1090" sheetId="1171" state="veryHidden" r:id="rId1091"/>
    <sheet name="StartUp_1091" sheetId="1172" state="veryHidden" r:id="rId1092"/>
    <sheet name="StartUp_1092" sheetId="1173" state="veryHidden" r:id="rId1093"/>
    <sheet name="StartUp_1093" sheetId="1174" state="veryHidden" r:id="rId1094"/>
    <sheet name="StartUp_1094" sheetId="1175" state="veryHidden" r:id="rId1095"/>
    <sheet name="StartUp_1095" sheetId="1176" state="veryHidden" r:id="rId1096"/>
    <sheet name="StartUp_1096" sheetId="1177" state="veryHidden" r:id="rId1097"/>
    <sheet name="StartUp_1097" sheetId="1178" state="veryHidden" r:id="rId1098"/>
    <sheet name="StartUp_1098" sheetId="1179" state="veryHidden" r:id="rId1099"/>
    <sheet name="StartUp_1099" sheetId="1180" state="veryHidden" r:id="rId1100"/>
    <sheet name="StartUp_1100" sheetId="1181" state="veryHidden" r:id="rId1101"/>
    <sheet name="StartUp_1101" sheetId="1182" state="veryHidden" r:id="rId1102"/>
    <sheet name="StartUp_1102" sheetId="1183" state="veryHidden" r:id="rId1103"/>
    <sheet name="StartUp_1103" sheetId="1184" state="veryHidden" r:id="rId1104"/>
    <sheet name="StartUp_1104" sheetId="1185" state="veryHidden" r:id="rId1105"/>
    <sheet name="StartUp_1105" sheetId="1186" state="veryHidden" r:id="rId1106"/>
    <sheet name="StartUp_1106" sheetId="1187" state="veryHidden" r:id="rId1107"/>
    <sheet name="StartUp_1107" sheetId="1188" state="veryHidden" r:id="rId1108"/>
    <sheet name="StartUp_1108" sheetId="1189" state="veryHidden" r:id="rId1109"/>
    <sheet name="StartUp_1109" sheetId="1190" state="veryHidden" r:id="rId1110"/>
    <sheet name="StartUp_1110" sheetId="1191" state="veryHidden" r:id="rId1111"/>
    <sheet name="StartUp_1111" sheetId="1192" state="veryHidden" r:id="rId1112"/>
    <sheet name="StartUp_1112" sheetId="1193" state="veryHidden" r:id="rId1113"/>
    <sheet name="StartUp_1113" sheetId="1194" state="veryHidden" r:id="rId1114"/>
    <sheet name="StartUp_1114" sheetId="1195" state="veryHidden" r:id="rId1115"/>
    <sheet name="StartUp_1115" sheetId="1196" state="veryHidden" r:id="rId1116"/>
    <sheet name="StartUp_1116" sheetId="1197" state="veryHidden" r:id="rId1117"/>
    <sheet name="StartUp_1117" sheetId="1198" state="veryHidden" r:id="rId1118"/>
    <sheet name="StartUp_1118" sheetId="1199" state="veryHidden" r:id="rId1119"/>
    <sheet name="StartUp_1119" sheetId="1200" state="veryHidden" r:id="rId1120"/>
    <sheet name="StartUp_1120" sheetId="1201" state="veryHidden" r:id="rId1121"/>
    <sheet name="StartUp_1121" sheetId="1202" state="veryHidden" r:id="rId1122"/>
    <sheet name="StartUp_1122" sheetId="1203" state="veryHidden" r:id="rId1123"/>
    <sheet name="StartUp_1123" sheetId="1204" state="veryHidden" r:id="rId1124"/>
    <sheet name="StartUp_1124" sheetId="1205" state="veryHidden" r:id="rId1125"/>
    <sheet name="StartUp_1125" sheetId="1206" state="veryHidden" r:id="rId1126"/>
    <sheet name="StartUp_1126" sheetId="1207" state="veryHidden" r:id="rId1127"/>
    <sheet name="StartUp_1127" sheetId="1208" state="veryHidden" r:id="rId1128"/>
    <sheet name="StartUp_1128" sheetId="1209" state="veryHidden" r:id="rId1129"/>
    <sheet name="StartUp_1129" sheetId="1210" state="veryHidden" r:id="rId1130"/>
    <sheet name="StartUp_1130" sheetId="1211" state="veryHidden" r:id="rId1131"/>
    <sheet name="1. TH" sheetId="1214" r:id="rId1132"/>
    <sheet name="2. NLN - CT" sheetId="1216" r:id="rId1133"/>
    <sheet name="2a. Ho tro NN" sheetId="1217" r:id="rId1134"/>
    <sheet name="3. CN" sheetId="1218" r:id="rId1135"/>
    <sheet name="4. TM-DV" sheetId="1215" r:id="rId1136"/>
    <sheet name="5. VT" sheetId="1219" r:id="rId1137"/>
    <sheet name="6. LD&amp;VL-XDGN - CT" sheetId="1220" r:id="rId1138"/>
    <sheet name="7. KTTT" sheetId="1221" r:id="rId1139"/>
    <sheet name="8. DS-GD&amp;TE" sheetId="1222" r:id="rId1140"/>
    <sheet name="9. YT - CT" sheetId="1223" r:id="rId1141"/>
    <sheet name="10. GD - CT" sheetId="1224" r:id="rId1142"/>
    <sheet name="11.VHTT" sheetId="1225" r:id="rId1143"/>
    <sheet name="12.TTTT" sheetId="1226" r:id="rId1144"/>
    <sheet name="00000000" sheetId="31" state="veryHidden" r:id="rId1145"/>
    <sheet name="10000000" sheetId="34" state="veryHidden" r:id="rId1146"/>
    <sheet name="20000000" sheetId="37" state="veryHidden" r:id="rId1147"/>
    <sheet name="40000000" sheetId="38" state="veryHidden" r:id="rId1148"/>
    <sheet name="30000000" sheetId="40" state="veryHidden" r:id="rId1149"/>
    <sheet name="000000000000" sheetId="41" state="veryHidden" r:id="rId1150"/>
    <sheet name="50000000" sheetId="42" state="veryHidden" r:id="rId1151"/>
    <sheet name="60000000" sheetId="60" state="veryHidden" r:id="rId1152"/>
  </sheets>
  <externalReferences>
    <externalReference r:id="rId1153"/>
  </externalReferences>
  <definedNames>
    <definedName name="_Order1" hidden="1">255</definedName>
    <definedName name="_Order2" hidden="1">255</definedName>
    <definedName name="fff" localSheetId="1141" hidden="1">{"'Sheet1'!$L$16"}</definedName>
    <definedName name="fff" localSheetId="1142" hidden="1">{"'Sheet1'!$L$16"}</definedName>
    <definedName name="fff" localSheetId="1143" hidden="1">{"'Sheet1'!$L$16"}</definedName>
    <definedName name="fff" localSheetId="1132" hidden="1">{"'Sheet1'!$L$16"}</definedName>
    <definedName name="fff" localSheetId="1133" hidden="1">{"'Sheet1'!$L$16"}</definedName>
    <definedName name="fff" localSheetId="1134" hidden="1">{"'Sheet1'!$L$16"}</definedName>
    <definedName name="fff" localSheetId="1135" hidden="1">{"'Sheet1'!$L$16"}</definedName>
    <definedName name="fff" localSheetId="1136" hidden="1">{"'Sheet1'!$L$16"}</definedName>
    <definedName name="fff" localSheetId="1137" hidden="1">{"'Sheet1'!$L$16"}</definedName>
    <definedName name="fff" localSheetId="1138" hidden="1">{"'Sheet1'!$L$16"}</definedName>
    <definedName name="fff" localSheetId="1139" hidden="1">{"'Sheet1'!$L$16"}</definedName>
    <definedName name="fff" localSheetId="1140" hidden="1">{"'Sheet1'!$L$16"}</definedName>
    <definedName name="fff" hidden="1">{"'Sheet1'!$L$16"}</definedName>
    <definedName name="g" localSheetId="1141" hidden="1">{"'Sheet1'!$L$16"}</definedName>
    <definedName name="g" localSheetId="1142" hidden="1">{"'Sheet1'!$L$16"}</definedName>
    <definedName name="g" localSheetId="1143" hidden="1">{"'Sheet1'!$L$16"}</definedName>
    <definedName name="g" localSheetId="1132" hidden="1">{"'Sheet1'!$L$16"}</definedName>
    <definedName name="g" localSheetId="1133" hidden="1">{"'Sheet1'!$L$16"}</definedName>
    <definedName name="g" localSheetId="1134" hidden="1">{"'Sheet1'!$L$16"}</definedName>
    <definedName name="g" localSheetId="1135" hidden="1">{"'Sheet1'!$L$16"}</definedName>
    <definedName name="g" localSheetId="1136" hidden="1">{"'Sheet1'!$L$16"}</definedName>
    <definedName name="g" localSheetId="1137" hidden="1">{"'Sheet1'!$L$16"}</definedName>
    <definedName name="g" localSheetId="1138" hidden="1">{"'Sheet1'!$L$16"}</definedName>
    <definedName name="g" localSheetId="1139" hidden="1">{"'Sheet1'!$L$16"}</definedName>
    <definedName name="g" localSheetId="1140" hidden="1">{"'Sheet1'!$L$16"}</definedName>
    <definedName name="g" hidden="1">{"'Sheet1'!$L$16"}</definedName>
    <definedName name="HTML_CodePage" hidden="1">950</definedName>
    <definedName name="HTML_Control" localSheetId="1141" hidden="1">{"'Sheet1'!$L$16"}</definedName>
    <definedName name="HTML_Control" localSheetId="1142" hidden="1">{"'Sheet1'!$L$16"}</definedName>
    <definedName name="HTML_Control" localSheetId="1143" hidden="1">{"'Sheet1'!$L$16"}</definedName>
    <definedName name="HTML_Control" localSheetId="1132" hidden="1">{"'Sheet1'!$L$16"}</definedName>
    <definedName name="HTML_Control" localSheetId="1133" hidden="1">{"'Sheet1'!$L$16"}</definedName>
    <definedName name="HTML_Control" localSheetId="1134" hidden="1">{"'Sheet1'!$L$16"}</definedName>
    <definedName name="HTML_Control" localSheetId="1135" hidden="1">{"'Sheet1'!$L$16"}</definedName>
    <definedName name="HTML_Control" localSheetId="1136" hidden="1">{"'Sheet1'!$L$16"}</definedName>
    <definedName name="HTML_Control" localSheetId="1137" hidden="1">{"'Sheet1'!$L$16"}</definedName>
    <definedName name="HTML_Control" localSheetId="1138" hidden="1">{"'Sheet1'!$L$16"}</definedName>
    <definedName name="HTML_Control" localSheetId="1139" hidden="1">{"'Sheet1'!$L$16"}</definedName>
    <definedName name="HTML_Control" localSheetId="114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1141" hidden="1">{"'Sheet1'!$L$16"}</definedName>
    <definedName name="huy" localSheetId="1142" hidden="1">{"'Sheet1'!$L$16"}</definedName>
    <definedName name="huy" localSheetId="1143" hidden="1">{"'Sheet1'!$L$16"}</definedName>
    <definedName name="huy" localSheetId="1132" hidden="1">{"'Sheet1'!$L$16"}</definedName>
    <definedName name="huy" localSheetId="1133" hidden="1">{"'Sheet1'!$L$16"}</definedName>
    <definedName name="huy" localSheetId="1134" hidden="1">{"'Sheet1'!$L$16"}</definedName>
    <definedName name="huy" localSheetId="1135" hidden="1">{"'Sheet1'!$L$16"}</definedName>
    <definedName name="huy" localSheetId="1136" hidden="1">{"'Sheet1'!$L$16"}</definedName>
    <definedName name="huy" localSheetId="1137" hidden="1">{"'Sheet1'!$L$16"}</definedName>
    <definedName name="huy" localSheetId="1138" hidden="1">{"'Sheet1'!$L$16"}</definedName>
    <definedName name="huy" localSheetId="1139" hidden="1">{"'Sheet1'!$L$16"}</definedName>
    <definedName name="huy" localSheetId="1140" hidden="1">{"'Sheet1'!$L$16"}</definedName>
    <definedName name="huy" hidden="1">{"'Sheet1'!$L$16"}</definedName>
    <definedName name="n" hidden="1">#REF!</definedName>
    <definedName name="_xlnm.Print_Area" localSheetId="1131">'1. TH'!$B$2:$Q$77</definedName>
    <definedName name="_xlnm.Print_Area" localSheetId="1141">'10. GD - CT'!$A$1:$V$81</definedName>
    <definedName name="_xlnm.Print_Area" localSheetId="1142">'11.VHTT'!$A$1:$V$64</definedName>
    <definedName name="_xlnm.Print_Area" localSheetId="1143">'12.TTTT'!$A$1:$L$26</definedName>
    <definedName name="_xlnm.Print_Area" localSheetId="1132">'2. NLN - CT'!$A$1:$V$117</definedName>
    <definedName name="_xlnm.Print_Area" localSheetId="1133">'2a. Ho tro NN'!$A$1:$L$95</definedName>
    <definedName name="_xlnm.Print_Area" localSheetId="1134">'3. CN'!$A$1:$L$32</definedName>
    <definedName name="_xlnm.Print_Area" localSheetId="1135">'4. TM-DV'!$A$1:$K$48</definedName>
    <definedName name="_xlnm.Print_Area" localSheetId="1136">'5. VT'!$A$1:$K$18</definedName>
    <definedName name="_xlnm.Print_Area" localSheetId="1137">'6. LD&amp;VL-XDGN - CT'!$A$1:$V$74</definedName>
    <definedName name="_xlnm.Print_Area" localSheetId="1138">'7. KTTT'!$A$1:$K$50</definedName>
    <definedName name="_xlnm.Print_Area" localSheetId="1139">'8. DS-GD&amp;TE'!$A$2:$L$23</definedName>
    <definedName name="_xlnm.Print_Area" localSheetId="1140">'9. YT - CT'!$A$1:$V$56</definedName>
    <definedName name="_xlnm.Print_Titles" localSheetId="1131">'1. TH'!$6:$9</definedName>
    <definedName name="_xlnm.Print_Titles" localSheetId="1141">'10. GD - CT'!$5:$7</definedName>
    <definedName name="_xlnm.Print_Titles" localSheetId="1142">'11.VHTT'!$5:$7</definedName>
    <definedName name="_xlnm.Print_Titles" localSheetId="1143">'12.TTTT'!$5:$7</definedName>
    <definedName name="_xlnm.Print_Titles" localSheetId="1132">'2. NLN - CT'!$5:$7</definedName>
    <definedName name="_xlnm.Print_Titles" localSheetId="1133">'2a. Ho tro NN'!$5:$7</definedName>
    <definedName name="_xlnm.Print_Titles" localSheetId="1134">'3. CN'!$5:$7</definedName>
    <definedName name="_xlnm.Print_Titles" localSheetId="1135">'4. TM-DV'!$5:$6</definedName>
    <definedName name="_xlnm.Print_Titles" localSheetId="1136">'5. VT'!$5:$6</definedName>
    <definedName name="_xlnm.Print_Titles" localSheetId="1137">'6. LD&amp;VL-XDGN - CT'!$5:$7</definedName>
    <definedName name="_xlnm.Print_Titles" localSheetId="1138">'7. KTTT'!$5:$6</definedName>
    <definedName name="_xlnm.Print_Titles" localSheetId="1139">'8. DS-GD&amp;TE'!$6:$8</definedName>
    <definedName name="_xlnm.Print_Titles" localSheetId="1140">'9. YT - CT'!$5:$7</definedName>
    <definedName name="vcbo1" localSheetId="1141" hidden="1">{"'Sheet1'!$L$16"}</definedName>
    <definedName name="vcbo1" localSheetId="1142" hidden="1">{"'Sheet1'!$L$16"}</definedName>
    <definedName name="vcbo1" localSheetId="1143" hidden="1">{"'Sheet1'!$L$16"}</definedName>
    <definedName name="vcbo1" localSheetId="1132" hidden="1">{"'Sheet1'!$L$16"}</definedName>
    <definedName name="vcbo1" localSheetId="1133" hidden="1">{"'Sheet1'!$L$16"}</definedName>
    <definedName name="vcbo1" localSheetId="1134" hidden="1">{"'Sheet1'!$L$16"}</definedName>
    <definedName name="vcbo1" localSheetId="1135" hidden="1">{"'Sheet1'!$L$16"}</definedName>
    <definedName name="vcbo1" localSheetId="1136" hidden="1">{"'Sheet1'!$L$16"}</definedName>
    <definedName name="vcbo1" localSheetId="1137" hidden="1">{"'Sheet1'!$L$16"}</definedName>
    <definedName name="vcbo1" localSheetId="1138" hidden="1">{"'Sheet1'!$L$16"}</definedName>
    <definedName name="vcbo1" localSheetId="1139" hidden="1">{"'Sheet1'!$L$16"}</definedName>
    <definedName name="vcbo1" localSheetId="1140" hidden="1">{"'Sheet1'!$L$16"}</definedName>
    <definedName name="vcbo1" hidden="1">{"'Sheet1'!$L$16"}</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W30" i="1225" l="1"/>
  <c r="T30" i="1225"/>
  <c r="R30" i="1225"/>
  <c r="Q30" i="1225"/>
  <c r="O30" i="1225"/>
  <c r="M30" i="1225"/>
  <c r="K30" i="1225"/>
  <c r="J30" i="1225"/>
  <c r="F30" i="1225"/>
  <c r="U30" i="1225" s="1"/>
  <c r="W21" i="1225"/>
  <c r="U21" i="1225"/>
  <c r="T21" i="1225"/>
  <c r="W95" i="1224"/>
  <c r="U95" i="1224"/>
  <c r="T95" i="1224"/>
  <c r="S95" i="1224"/>
  <c r="W94" i="1224"/>
  <c r="U94" i="1224"/>
  <c r="T94" i="1224"/>
  <c r="S94" i="1224"/>
  <c r="W93" i="1224"/>
  <c r="U93" i="1224"/>
  <c r="T93" i="1224"/>
  <c r="S93" i="1224"/>
  <c r="W92" i="1224"/>
  <c r="U92" i="1224"/>
  <c r="T92" i="1224"/>
  <c r="S92" i="1224"/>
  <c r="H92" i="1224"/>
  <c r="W91" i="1224"/>
  <c r="U91" i="1224"/>
  <c r="T91" i="1224"/>
  <c r="S91" i="1224"/>
  <c r="W90" i="1224"/>
  <c r="T90" i="1224"/>
  <c r="S90" i="1224"/>
  <c r="H90" i="1224"/>
  <c r="U90" i="1224" s="1"/>
  <c r="W89" i="1224"/>
  <c r="U89" i="1224"/>
  <c r="H89" i="1224"/>
  <c r="F89" i="1224"/>
  <c r="E89" i="1224"/>
  <c r="T89" i="1224" s="1"/>
  <c r="D89" i="1224"/>
  <c r="S89" i="1224" s="1"/>
  <c r="T88" i="1224"/>
  <c r="S88" i="1224"/>
  <c r="H88" i="1224"/>
  <c r="H84" i="1224" s="1"/>
  <c r="U84" i="1224" s="1"/>
  <c r="W87" i="1224"/>
  <c r="U87" i="1224"/>
  <c r="T87" i="1224"/>
  <c r="S87" i="1224"/>
  <c r="U86" i="1224"/>
  <c r="T86" i="1224"/>
  <c r="S86" i="1224"/>
  <c r="H86" i="1224"/>
  <c r="W86" i="1224" s="1"/>
  <c r="T85" i="1224"/>
  <c r="R85" i="1224"/>
  <c r="Q85" i="1224"/>
  <c r="P85" i="1224"/>
  <c r="O85" i="1224"/>
  <c r="N85" i="1224"/>
  <c r="M85" i="1224"/>
  <c r="L85" i="1224"/>
  <c r="K85" i="1224"/>
  <c r="J85" i="1224"/>
  <c r="I85" i="1224"/>
  <c r="H85" i="1224"/>
  <c r="W85" i="1224" s="1"/>
  <c r="F85" i="1224"/>
  <c r="S85" i="1224" s="1"/>
  <c r="E85" i="1224"/>
  <c r="D85" i="1224"/>
  <c r="T84" i="1224"/>
  <c r="S84" i="1224"/>
  <c r="R84" i="1224"/>
  <c r="Q84" i="1224"/>
  <c r="P84" i="1224"/>
  <c r="O84" i="1224"/>
  <c r="N84" i="1224"/>
  <c r="M84" i="1224"/>
  <c r="L84" i="1224"/>
  <c r="K84" i="1224"/>
  <c r="J84" i="1224"/>
  <c r="I84" i="1224"/>
  <c r="G84" i="1224"/>
  <c r="F84" i="1224"/>
  <c r="E84" i="1224"/>
  <c r="D84" i="1224"/>
  <c r="W83" i="1224"/>
  <c r="W82" i="1224"/>
  <c r="W81" i="1224"/>
  <c r="W80" i="1224"/>
  <c r="W79" i="1224"/>
  <c r="W78" i="1224"/>
  <c r="U78" i="1224"/>
  <c r="T78" i="1224"/>
  <c r="S78" i="1224"/>
  <c r="W77" i="1224"/>
  <c r="U77" i="1224"/>
  <c r="T77" i="1224"/>
  <c r="S77" i="1224"/>
  <c r="W76" i="1224"/>
  <c r="U76" i="1224"/>
  <c r="T76" i="1224"/>
  <c r="S76" i="1224"/>
  <c r="W75" i="1224"/>
  <c r="U75" i="1224"/>
  <c r="T75" i="1224"/>
  <c r="S75" i="1224"/>
  <c r="W74" i="1224"/>
  <c r="U74" i="1224"/>
  <c r="T74" i="1224"/>
  <c r="S74" i="1224"/>
  <c r="W73" i="1224"/>
  <c r="U73" i="1224"/>
  <c r="T73" i="1224"/>
  <c r="S73" i="1224"/>
  <c r="W72" i="1224"/>
  <c r="U72" i="1224"/>
  <c r="T72" i="1224"/>
  <c r="S72" i="1224"/>
  <c r="W71" i="1224"/>
  <c r="U71" i="1224"/>
  <c r="T71" i="1224"/>
  <c r="S71" i="1224"/>
  <c r="W70" i="1224"/>
  <c r="U70" i="1224"/>
  <c r="T70" i="1224"/>
  <c r="S70" i="1224"/>
  <c r="W69" i="1224"/>
  <c r="U69" i="1224"/>
  <c r="T69" i="1224"/>
  <c r="S69" i="1224"/>
  <c r="W68" i="1224"/>
  <c r="U68" i="1224"/>
  <c r="T68" i="1224"/>
  <c r="S68" i="1224"/>
  <c r="W67" i="1224"/>
  <c r="U67" i="1224"/>
  <c r="T67" i="1224"/>
  <c r="S67" i="1224"/>
  <c r="W66" i="1224"/>
  <c r="U66" i="1224"/>
  <c r="T66" i="1224"/>
  <c r="S66" i="1224"/>
  <c r="W65" i="1224"/>
  <c r="U65" i="1224"/>
  <c r="T65" i="1224"/>
  <c r="S65" i="1224"/>
  <c r="W64" i="1224"/>
  <c r="U64" i="1224"/>
  <c r="S64" i="1224"/>
  <c r="R64" i="1224"/>
  <c r="Q64" i="1224"/>
  <c r="P64" i="1224"/>
  <c r="O64" i="1224"/>
  <c r="N64" i="1224"/>
  <c r="M64" i="1224"/>
  <c r="L64" i="1224"/>
  <c r="K64" i="1224"/>
  <c r="J64" i="1224"/>
  <c r="I64" i="1224"/>
  <c r="H64" i="1224"/>
  <c r="G64" i="1224"/>
  <c r="F64" i="1224"/>
  <c r="T64" i="1224" s="1"/>
  <c r="E64" i="1224"/>
  <c r="D64" i="1224"/>
  <c r="W63" i="1224"/>
  <c r="U63" i="1224"/>
  <c r="T63" i="1224"/>
  <c r="S63" i="1224"/>
  <c r="W62" i="1224"/>
  <c r="U62" i="1224"/>
  <c r="T62" i="1224"/>
  <c r="S62" i="1224"/>
  <c r="W61" i="1224"/>
  <c r="U61" i="1224"/>
  <c r="T61" i="1224"/>
  <c r="S61" i="1224"/>
  <c r="W60" i="1224"/>
  <c r="U60" i="1224"/>
  <c r="T60" i="1224"/>
  <c r="S60" i="1224"/>
  <c r="W59" i="1224"/>
  <c r="U59" i="1224"/>
  <c r="T59" i="1224"/>
  <c r="S59" i="1224"/>
  <c r="W58" i="1224"/>
  <c r="U58" i="1224"/>
  <c r="T58" i="1224"/>
  <c r="S58" i="1224"/>
  <c r="W57" i="1224"/>
  <c r="U57" i="1224"/>
  <c r="T57" i="1224"/>
  <c r="S57" i="1224"/>
  <c r="W56" i="1224"/>
  <c r="U56" i="1224"/>
  <c r="T56" i="1224"/>
  <c r="S56" i="1224"/>
  <c r="W55" i="1224"/>
  <c r="U55" i="1224"/>
  <c r="T55" i="1224"/>
  <c r="S55" i="1224"/>
  <c r="W54" i="1224"/>
  <c r="U54" i="1224"/>
  <c r="T54" i="1224"/>
  <c r="S54" i="1224"/>
  <c r="W53" i="1224"/>
  <c r="U53" i="1224"/>
  <c r="T53" i="1224"/>
  <c r="S53" i="1224"/>
  <c r="W52" i="1224"/>
  <c r="R52" i="1224"/>
  <c r="Q52" i="1224"/>
  <c r="P52" i="1224"/>
  <c r="O52" i="1224"/>
  <c r="N52" i="1224"/>
  <c r="M52" i="1224"/>
  <c r="L52" i="1224"/>
  <c r="K52" i="1224"/>
  <c r="J52" i="1224"/>
  <c r="I52" i="1224"/>
  <c r="H52" i="1224"/>
  <c r="G52" i="1224"/>
  <c r="F52" i="1224"/>
  <c r="U52" i="1224" s="1"/>
  <c r="E52" i="1224"/>
  <c r="D52" i="1224"/>
  <c r="W51" i="1224"/>
  <c r="U51" i="1224"/>
  <c r="T51" i="1224"/>
  <c r="S51" i="1224"/>
  <c r="W50" i="1224"/>
  <c r="U50" i="1224"/>
  <c r="T50" i="1224"/>
  <c r="S50" i="1224"/>
  <c r="W49" i="1224"/>
  <c r="U49" i="1224"/>
  <c r="T49" i="1224"/>
  <c r="S49" i="1224"/>
  <c r="W48" i="1224"/>
  <c r="U48" i="1224"/>
  <c r="T48" i="1224"/>
  <c r="S48" i="1224"/>
  <c r="W47" i="1224"/>
  <c r="W46" i="1224"/>
  <c r="U46" i="1224"/>
  <c r="T46" i="1224"/>
  <c r="S46" i="1224"/>
  <c r="W45" i="1224"/>
  <c r="U45" i="1224"/>
  <c r="T45" i="1224"/>
  <c r="S45" i="1224"/>
  <c r="W44" i="1224"/>
  <c r="U44" i="1224"/>
  <c r="T44" i="1224"/>
  <c r="S44" i="1224"/>
  <c r="W43" i="1224"/>
  <c r="U43" i="1224"/>
  <c r="T43" i="1224"/>
  <c r="S43" i="1224"/>
  <c r="W42" i="1224"/>
  <c r="U42" i="1224"/>
  <c r="T42" i="1224"/>
  <c r="S42" i="1224"/>
  <c r="W41" i="1224"/>
  <c r="W40" i="1224"/>
  <c r="U40" i="1224"/>
  <c r="T40" i="1224"/>
  <c r="S40" i="1224"/>
  <c r="W39" i="1224"/>
  <c r="U39" i="1224"/>
  <c r="T39" i="1224"/>
  <c r="S39" i="1224"/>
  <c r="W38" i="1224"/>
  <c r="U38" i="1224"/>
  <c r="T38" i="1224"/>
  <c r="S38" i="1224"/>
  <c r="W37" i="1224"/>
  <c r="U37" i="1224"/>
  <c r="T37" i="1224"/>
  <c r="S37" i="1224"/>
  <c r="W36" i="1224"/>
  <c r="U36" i="1224"/>
  <c r="T36" i="1224"/>
  <c r="S36" i="1224"/>
  <c r="W35" i="1224"/>
  <c r="T34" i="1224"/>
  <c r="S34" i="1224"/>
  <c r="R34" i="1224"/>
  <c r="Q34" i="1224"/>
  <c r="P34" i="1224"/>
  <c r="O34" i="1224"/>
  <c r="N34" i="1224"/>
  <c r="M34" i="1224"/>
  <c r="L34" i="1224"/>
  <c r="K34" i="1224"/>
  <c r="J34" i="1224"/>
  <c r="I34" i="1224"/>
  <c r="H34" i="1224"/>
  <c r="U34" i="1224" s="1"/>
  <c r="G34" i="1224"/>
  <c r="W34" i="1224" s="1"/>
  <c r="F34" i="1224"/>
  <c r="E34" i="1224"/>
  <c r="D34" i="1224"/>
  <c r="W33" i="1224"/>
  <c r="U33" i="1224"/>
  <c r="T33" i="1224"/>
  <c r="S33" i="1224"/>
  <c r="T32" i="1224"/>
  <c r="S32" i="1224"/>
  <c r="H32" i="1224"/>
  <c r="H27" i="1224" s="1"/>
  <c r="W31" i="1224"/>
  <c r="U31" i="1224"/>
  <c r="T31" i="1224"/>
  <c r="S31" i="1224"/>
  <c r="W30" i="1224"/>
  <c r="U30" i="1224"/>
  <c r="T30" i="1224"/>
  <c r="S30" i="1224"/>
  <c r="W29" i="1224"/>
  <c r="W28" i="1224"/>
  <c r="U28" i="1224"/>
  <c r="T28" i="1224"/>
  <c r="S28" i="1224"/>
  <c r="R27" i="1224"/>
  <c r="Q27" i="1224"/>
  <c r="P27" i="1224"/>
  <c r="O27" i="1224"/>
  <c r="N27" i="1224"/>
  <c r="M27" i="1224"/>
  <c r="L27" i="1224"/>
  <c r="L23" i="1224" s="1"/>
  <c r="K27" i="1224"/>
  <c r="J27" i="1224"/>
  <c r="I27" i="1224"/>
  <c r="G27" i="1224"/>
  <c r="F27" i="1224"/>
  <c r="T27" i="1224" s="1"/>
  <c r="E27" i="1224"/>
  <c r="D27" i="1224"/>
  <c r="H26" i="1224"/>
  <c r="H25" i="1224"/>
  <c r="T24" i="1224"/>
  <c r="S24" i="1224"/>
  <c r="R24" i="1224"/>
  <c r="R23" i="1224" s="1"/>
  <c r="Q24" i="1224"/>
  <c r="P24" i="1224"/>
  <c r="O24" i="1224"/>
  <c r="O23" i="1224" s="1"/>
  <c r="N24" i="1224"/>
  <c r="N23" i="1224" s="1"/>
  <c r="M24" i="1224"/>
  <c r="L24" i="1224"/>
  <c r="K24" i="1224"/>
  <c r="J24" i="1224"/>
  <c r="J23" i="1224" s="1"/>
  <c r="I24" i="1224"/>
  <c r="H24" i="1224" s="1"/>
  <c r="Q23" i="1224"/>
  <c r="P23" i="1224"/>
  <c r="M23" i="1224"/>
  <c r="K23" i="1224"/>
  <c r="G23" i="1224"/>
  <c r="F23" i="1224"/>
  <c r="T23" i="1224" s="1"/>
  <c r="E23" i="1224"/>
  <c r="D23" i="1224"/>
  <c r="T22" i="1224"/>
  <c r="S22" i="1224"/>
  <c r="H22" i="1224"/>
  <c r="U22" i="1224" s="1"/>
  <c r="U21" i="1224"/>
  <c r="T21" i="1224"/>
  <c r="S21" i="1224"/>
  <c r="H21" i="1224"/>
  <c r="T20" i="1224"/>
  <c r="S20" i="1224"/>
  <c r="R20" i="1224"/>
  <c r="Q20" i="1224"/>
  <c r="P20" i="1224"/>
  <c r="O20" i="1224"/>
  <c r="O8" i="1224" s="1"/>
  <c r="N20" i="1224"/>
  <c r="N8" i="1224" s="1"/>
  <c r="M20" i="1224"/>
  <c r="L20" i="1224"/>
  <c r="K20" i="1224"/>
  <c r="H20" i="1224" s="1"/>
  <c r="U20" i="1224" s="1"/>
  <c r="J20" i="1224"/>
  <c r="I20" i="1224"/>
  <c r="U19" i="1224"/>
  <c r="T19" i="1224"/>
  <c r="S19" i="1224"/>
  <c r="H19" i="1224"/>
  <c r="U18" i="1224"/>
  <c r="T18" i="1224"/>
  <c r="S18" i="1224"/>
  <c r="H18" i="1224"/>
  <c r="U16" i="1224"/>
  <c r="T16" i="1224"/>
  <c r="S16" i="1224"/>
  <c r="H16" i="1224"/>
  <c r="U15" i="1224"/>
  <c r="T15" i="1224"/>
  <c r="S15" i="1224"/>
  <c r="T14" i="1224"/>
  <c r="S14" i="1224"/>
  <c r="H14" i="1224"/>
  <c r="U14" i="1224" s="1"/>
  <c r="T12" i="1224"/>
  <c r="R12" i="1224"/>
  <c r="Q12" i="1224"/>
  <c r="P12" i="1224"/>
  <c r="O12" i="1224"/>
  <c r="N12" i="1224"/>
  <c r="M12" i="1224"/>
  <c r="L12" i="1224"/>
  <c r="K12" i="1224"/>
  <c r="J12" i="1224"/>
  <c r="I12" i="1224"/>
  <c r="F12" i="1224"/>
  <c r="S12" i="1224" s="1"/>
  <c r="E12" i="1224"/>
  <c r="U11" i="1224"/>
  <c r="T11" i="1224"/>
  <c r="S11" i="1224"/>
  <c r="H11" i="1224"/>
  <c r="T10" i="1224"/>
  <c r="S10" i="1224"/>
  <c r="H10" i="1224"/>
  <c r="U10" i="1224" s="1"/>
  <c r="T9" i="1224"/>
  <c r="S9" i="1224"/>
  <c r="R9" i="1224"/>
  <c r="Q9" i="1224"/>
  <c r="Q8" i="1224" s="1"/>
  <c r="P9" i="1224"/>
  <c r="P8" i="1224" s="1"/>
  <c r="O9" i="1224"/>
  <c r="N9" i="1224"/>
  <c r="M9" i="1224"/>
  <c r="L9" i="1224"/>
  <c r="K9" i="1224"/>
  <c r="K8" i="1224" s="1"/>
  <c r="J9" i="1224"/>
  <c r="H9" i="1224" s="1"/>
  <c r="I9" i="1224"/>
  <c r="R8" i="1224"/>
  <c r="M8" i="1224"/>
  <c r="L8" i="1224"/>
  <c r="I8" i="1224"/>
  <c r="F8" i="1224"/>
  <c r="S8" i="1224" s="1"/>
  <c r="E8" i="1224"/>
  <c r="D8" i="1224"/>
  <c r="U47" i="1223"/>
  <c r="T47" i="1223"/>
  <c r="S47" i="1223"/>
  <c r="G47" i="1223"/>
  <c r="W47" i="1223" s="1"/>
  <c r="W46" i="1223"/>
  <c r="U46" i="1223"/>
  <c r="T46" i="1223"/>
  <c r="S46" i="1223"/>
  <c r="G46" i="1223"/>
  <c r="T45" i="1223"/>
  <c r="S45" i="1223"/>
  <c r="H45" i="1223"/>
  <c r="U45" i="1223" s="1"/>
  <c r="G45" i="1223"/>
  <c r="W45" i="1223" s="1"/>
  <c r="T34" i="1220"/>
  <c r="S34" i="1220"/>
  <c r="H34" i="1220"/>
  <c r="X34" i="1220" s="1"/>
  <c r="T33" i="1220"/>
  <c r="S33" i="1220"/>
  <c r="H33" i="1220"/>
  <c r="U33" i="1220" s="1"/>
  <c r="T32" i="1220"/>
  <c r="S32" i="1220"/>
  <c r="H32" i="1220"/>
  <c r="X32" i="1220" s="1"/>
  <c r="T31" i="1220"/>
  <c r="S31" i="1220"/>
  <c r="H31" i="1220"/>
  <c r="X31" i="1220" s="1"/>
  <c r="T43" i="1216"/>
  <c r="S43" i="1216"/>
  <c r="U42" i="1216"/>
  <c r="T42" i="1216"/>
  <c r="S42" i="1216"/>
  <c r="X43" i="1216"/>
  <c r="W43" i="1216"/>
  <c r="H43" i="1216"/>
  <c r="D42" i="1216"/>
  <c r="H41" i="1216"/>
  <c r="X41" i="1216" s="1"/>
  <c r="E41" i="1216"/>
  <c r="T41" i="1216" s="1"/>
  <c r="D41" i="1216"/>
  <c r="S41" i="1216" s="1"/>
  <c r="R50" i="1225"/>
  <c r="Q50" i="1225"/>
  <c r="P50" i="1225"/>
  <c r="O50" i="1225"/>
  <c r="N50" i="1225"/>
  <c r="M50" i="1225"/>
  <c r="L50" i="1225"/>
  <c r="K50" i="1225"/>
  <c r="J50" i="1225"/>
  <c r="I50" i="1225"/>
  <c r="H41" i="1225"/>
  <c r="Q33" i="1225"/>
  <c r="S30" i="1225" l="1"/>
  <c r="H23" i="1224"/>
  <c r="U24" i="1224"/>
  <c r="W24" i="1224"/>
  <c r="W27" i="1224"/>
  <c r="U27" i="1224"/>
  <c r="U9" i="1224"/>
  <c r="H8" i="1224"/>
  <c r="U8" i="1224" s="1"/>
  <c r="W84" i="1224"/>
  <c r="U88" i="1224"/>
  <c r="U32" i="1224"/>
  <c r="W32" i="1224"/>
  <c r="W88" i="1224"/>
  <c r="S52" i="1224"/>
  <c r="T8" i="1224"/>
  <c r="S23" i="1224"/>
  <c r="S27" i="1224"/>
  <c r="T52" i="1224"/>
  <c r="J8" i="1224"/>
  <c r="H12" i="1224"/>
  <c r="U12" i="1224" s="1"/>
  <c r="I23" i="1224"/>
  <c r="U85" i="1224"/>
  <c r="W33" i="1220"/>
  <c r="W31" i="1220"/>
  <c r="U31" i="1220"/>
  <c r="X33" i="1220"/>
  <c r="U32" i="1220"/>
  <c r="U34" i="1220"/>
  <c r="W32" i="1220"/>
  <c r="W34" i="1220"/>
  <c r="W41" i="1216"/>
  <c r="U41" i="1216"/>
  <c r="W23" i="1224" l="1"/>
  <c r="U23" i="1224"/>
  <c r="W55" i="1225"/>
  <c r="H49" i="1223" l="1"/>
  <c r="H51" i="1223"/>
  <c r="R27" i="1214" l="1"/>
  <c r="P52" i="1214"/>
  <c r="P67" i="1214"/>
  <c r="P58" i="1214"/>
  <c r="M17" i="1222" l="1"/>
  <c r="M16" i="1222"/>
  <c r="M15" i="1222"/>
  <c r="H78" i="1216"/>
  <c r="H77" i="1216"/>
  <c r="H76" i="1216"/>
  <c r="S82" i="1216"/>
  <c r="S81" i="1216"/>
  <c r="W61" i="1216"/>
  <c r="W38" i="1216"/>
  <c r="W36" i="1216"/>
  <c r="H115" i="1216"/>
  <c r="H114" i="1216"/>
  <c r="H111" i="1216"/>
  <c r="H92" i="1216"/>
  <c r="H91" i="1216"/>
  <c r="H73" i="1216"/>
  <c r="H72" i="1216"/>
  <c r="H70" i="1216" s="1"/>
  <c r="H69" i="1216" s="1"/>
  <c r="H71" i="1216"/>
  <c r="H56" i="1216"/>
  <c r="H55" i="1216"/>
  <c r="H54" i="1216"/>
  <c r="H52" i="1216"/>
  <c r="H51" i="1216"/>
  <c r="H50" i="1216"/>
  <c r="H46" i="1216"/>
  <c r="H45" i="1216" s="1"/>
  <c r="H44" i="1216"/>
  <c r="H36" i="1216"/>
  <c r="H33" i="1216"/>
  <c r="H30" i="1216"/>
  <c r="H27" i="1216"/>
  <c r="H24" i="1216"/>
  <c r="H23" i="1216"/>
  <c r="H21" i="1216"/>
  <c r="H18" i="1216"/>
  <c r="H15" i="1216"/>
  <c r="H12" i="1216" s="1"/>
  <c r="R88" i="1216"/>
  <c r="P88" i="1216"/>
  <c r="P82" i="1216" s="1"/>
  <c r="O88" i="1216"/>
  <c r="N88" i="1216"/>
  <c r="H88" i="1216" s="1"/>
  <c r="N87" i="1216"/>
  <c r="H87" i="1216" s="1"/>
  <c r="R86" i="1216"/>
  <c r="Q86" i="1216"/>
  <c r="O86" i="1216"/>
  <c r="M86" i="1216"/>
  <c r="L86" i="1216"/>
  <c r="K86" i="1216"/>
  <c r="J86" i="1216"/>
  <c r="I86" i="1216"/>
  <c r="O85" i="1216"/>
  <c r="O82" i="1216" s="1"/>
  <c r="N85" i="1216"/>
  <c r="N83" i="1216" s="1"/>
  <c r="N67" i="1216" s="1"/>
  <c r="O84" i="1216"/>
  <c r="H84" i="1216" s="1"/>
  <c r="R83" i="1216"/>
  <c r="Q83" i="1216"/>
  <c r="P83" i="1216"/>
  <c r="O83" i="1216"/>
  <c r="M83" i="1216"/>
  <c r="L83" i="1216"/>
  <c r="K83" i="1216"/>
  <c r="J83" i="1216"/>
  <c r="I83" i="1216"/>
  <c r="R82" i="1216"/>
  <c r="Q82" i="1216"/>
  <c r="M82" i="1216"/>
  <c r="L82" i="1216"/>
  <c r="K82" i="1216"/>
  <c r="J82" i="1216"/>
  <c r="I82" i="1216"/>
  <c r="R81" i="1216"/>
  <c r="Q81" i="1216"/>
  <c r="P81" i="1216"/>
  <c r="M81" i="1216"/>
  <c r="L81" i="1216"/>
  <c r="K81" i="1216"/>
  <c r="J81" i="1216"/>
  <c r="J79" i="1216" s="1"/>
  <c r="I81" i="1216"/>
  <c r="R75" i="1216"/>
  <c r="Q75" i="1216"/>
  <c r="Q67" i="1216" s="1"/>
  <c r="P75" i="1216"/>
  <c r="P67" i="1216" s="1"/>
  <c r="O75" i="1216"/>
  <c r="N75" i="1216"/>
  <c r="M75" i="1216"/>
  <c r="M67" i="1216" s="1"/>
  <c r="L75" i="1216"/>
  <c r="K75" i="1216"/>
  <c r="K67" i="1216" s="1"/>
  <c r="J75" i="1216"/>
  <c r="J67" i="1216" s="1"/>
  <c r="I75" i="1216"/>
  <c r="R70" i="1216"/>
  <c r="R69" i="1216" s="1"/>
  <c r="Q70" i="1216"/>
  <c r="P70" i="1216"/>
  <c r="O70" i="1216"/>
  <c r="O69" i="1216" s="1"/>
  <c r="N70" i="1216"/>
  <c r="N69" i="1216" s="1"/>
  <c r="M70" i="1216"/>
  <c r="M69" i="1216" s="1"/>
  <c r="L70" i="1216"/>
  <c r="K70" i="1216"/>
  <c r="K69" i="1216" s="1"/>
  <c r="J70" i="1216"/>
  <c r="I70" i="1216"/>
  <c r="I69" i="1216" s="1"/>
  <c r="Q69" i="1216"/>
  <c r="P69" i="1216"/>
  <c r="L69" i="1216"/>
  <c r="J69" i="1216"/>
  <c r="R67" i="1216"/>
  <c r="L67" i="1216"/>
  <c r="R59" i="1216"/>
  <c r="Q59" i="1216"/>
  <c r="P59" i="1216"/>
  <c r="O59" i="1216"/>
  <c r="N59" i="1216"/>
  <c r="M59" i="1216"/>
  <c r="L59" i="1216"/>
  <c r="K59" i="1216"/>
  <c r="J59" i="1216"/>
  <c r="I59" i="1216"/>
  <c r="R49" i="1216"/>
  <c r="Q49" i="1216"/>
  <c r="P49" i="1216"/>
  <c r="O49" i="1216"/>
  <c r="N49" i="1216"/>
  <c r="M49" i="1216"/>
  <c r="L49" i="1216"/>
  <c r="K49" i="1216"/>
  <c r="J49" i="1216"/>
  <c r="I49" i="1216"/>
  <c r="R45" i="1216"/>
  <c r="Q45" i="1216"/>
  <c r="M45" i="1216"/>
  <c r="L45" i="1216"/>
  <c r="K45" i="1216"/>
  <c r="J45" i="1216"/>
  <c r="I45" i="1216"/>
  <c r="L40" i="1216"/>
  <c r="H40" i="1216" s="1"/>
  <c r="R35" i="1216"/>
  <c r="Q35" i="1216"/>
  <c r="P35" i="1216"/>
  <c r="O35" i="1216"/>
  <c r="N35" i="1216"/>
  <c r="M35" i="1216"/>
  <c r="L35" i="1216"/>
  <c r="K35" i="1216"/>
  <c r="J35" i="1216"/>
  <c r="I35" i="1216"/>
  <c r="R32" i="1216"/>
  <c r="Q32" i="1216"/>
  <c r="P32" i="1216"/>
  <c r="P29" i="1216" s="1"/>
  <c r="P11" i="1216" s="1"/>
  <c r="O32" i="1216"/>
  <c r="O29" i="1216" s="1"/>
  <c r="O11" i="1216" s="1"/>
  <c r="N32" i="1216"/>
  <c r="N29" i="1216" s="1"/>
  <c r="M32" i="1216"/>
  <c r="M29" i="1216" s="1"/>
  <c r="L32" i="1216"/>
  <c r="K32" i="1216"/>
  <c r="J32" i="1216"/>
  <c r="I32" i="1216"/>
  <c r="R26" i="1216"/>
  <c r="Q26" i="1216"/>
  <c r="R20" i="1216"/>
  <c r="Q20" i="1216"/>
  <c r="P20" i="1216"/>
  <c r="O20" i="1216"/>
  <c r="N20" i="1216"/>
  <c r="N14" i="1216" s="1"/>
  <c r="N10" i="1216" s="1"/>
  <c r="M20" i="1216"/>
  <c r="M14" i="1216" s="1"/>
  <c r="M10" i="1216" s="1"/>
  <c r="L20" i="1216"/>
  <c r="K20" i="1216"/>
  <c r="J20" i="1216"/>
  <c r="I20" i="1216"/>
  <c r="H20" i="1216" s="1"/>
  <c r="R17" i="1216"/>
  <c r="Q17" i="1216"/>
  <c r="Q14" i="1216" s="1"/>
  <c r="Q10" i="1216" s="1"/>
  <c r="P17" i="1216"/>
  <c r="P14" i="1216" s="1"/>
  <c r="P10" i="1216" s="1"/>
  <c r="O17" i="1216"/>
  <c r="N17" i="1216"/>
  <c r="M17" i="1216"/>
  <c r="L17" i="1216"/>
  <c r="L14" i="1216" s="1"/>
  <c r="L10" i="1216" s="1"/>
  <c r="K17" i="1216"/>
  <c r="J17" i="1216"/>
  <c r="I17" i="1216"/>
  <c r="O14" i="1216"/>
  <c r="O10" i="1216" s="1"/>
  <c r="O9" i="1216" s="1"/>
  <c r="J14" i="1216"/>
  <c r="J10" i="1216" s="1"/>
  <c r="I14" i="1216"/>
  <c r="I10" i="1216" s="1"/>
  <c r="R12" i="1216"/>
  <c r="Q12" i="1216"/>
  <c r="P12" i="1216"/>
  <c r="O12" i="1216"/>
  <c r="N12" i="1216"/>
  <c r="M12" i="1216"/>
  <c r="L12" i="1216"/>
  <c r="K12" i="1216"/>
  <c r="J12" i="1216"/>
  <c r="I12" i="1216"/>
  <c r="N28" i="1216" l="1"/>
  <c r="N11" i="1216"/>
  <c r="H75" i="1216"/>
  <c r="J29" i="1216"/>
  <c r="L29" i="1216"/>
  <c r="L28" i="1216" s="1"/>
  <c r="M79" i="1216"/>
  <c r="M68" i="1216" s="1"/>
  <c r="R79" i="1216"/>
  <c r="R68" i="1216" s="1"/>
  <c r="H32" i="1216"/>
  <c r="H31" i="1216" s="1"/>
  <c r="K29" i="1216"/>
  <c r="N81" i="1216"/>
  <c r="H81" i="1216" s="1"/>
  <c r="U81" i="1216" s="1"/>
  <c r="H86" i="1216"/>
  <c r="I67" i="1216"/>
  <c r="O81" i="1216"/>
  <c r="H17" i="1216"/>
  <c r="N9" i="1216"/>
  <c r="P9" i="1216"/>
  <c r="R14" i="1216"/>
  <c r="R10" i="1216" s="1"/>
  <c r="H26" i="1216"/>
  <c r="H25" i="1216" s="1"/>
  <c r="O67" i="1216"/>
  <c r="Q79" i="1216"/>
  <c r="Q68" i="1216" s="1"/>
  <c r="N86" i="1216"/>
  <c r="I29" i="1216"/>
  <c r="Q29" i="1216"/>
  <c r="Q28" i="1216" s="1"/>
  <c r="R29" i="1216"/>
  <c r="R11" i="1216" s="1"/>
  <c r="R9" i="1216" s="1"/>
  <c r="K79" i="1216"/>
  <c r="K68" i="1216" s="1"/>
  <c r="P86" i="1216"/>
  <c r="J68" i="1216"/>
  <c r="L79" i="1216"/>
  <c r="L68" i="1216" s="1"/>
  <c r="H49" i="1216"/>
  <c r="M28" i="1216"/>
  <c r="M11" i="1216"/>
  <c r="M9" i="1216" s="1"/>
  <c r="K28" i="1216"/>
  <c r="K11" i="1216"/>
  <c r="J9" i="1216"/>
  <c r="H82" i="1216"/>
  <c r="U82" i="1216" s="1"/>
  <c r="J11" i="1216"/>
  <c r="J28" i="1216"/>
  <c r="O79" i="1216"/>
  <c r="O68" i="1216" s="1"/>
  <c r="H10" i="1216"/>
  <c r="Q11" i="1216"/>
  <c r="Q9" i="1216" s="1"/>
  <c r="H16" i="1216"/>
  <c r="H14" i="1216"/>
  <c r="H13" i="1216" s="1"/>
  <c r="I13" i="1216"/>
  <c r="K14" i="1216"/>
  <c r="K10" i="1216" s="1"/>
  <c r="O28" i="1216"/>
  <c r="H85" i="1216"/>
  <c r="H83" i="1216" s="1"/>
  <c r="H67" i="1216" s="1"/>
  <c r="J13" i="1216"/>
  <c r="P28" i="1216"/>
  <c r="K13" i="1216"/>
  <c r="I79" i="1216"/>
  <c r="H35" i="1216"/>
  <c r="H34" i="1216" s="1"/>
  <c r="L13" i="1216"/>
  <c r="N82" i="1216"/>
  <c r="H19" i="1216"/>
  <c r="N13" i="1216"/>
  <c r="M13" i="1216"/>
  <c r="O13" i="1216"/>
  <c r="P79" i="1216"/>
  <c r="P68" i="1216" s="1"/>
  <c r="P13" i="1216"/>
  <c r="Q13" i="1216"/>
  <c r="H11" i="1220"/>
  <c r="G11" i="1220"/>
  <c r="X9" i="1220"/>
  <c r="R28" i="1216" l="1"/>
  <c r="I28" i="1216"/>
  <c r="I11" i="1216"/>
  <c r="I9" i="1216" s="1"/>
  <c r="H29" i="1216"/>
  <c r="L11" i="1216"/>
  <c r="L9" i="1216" s="1"/>
  <c r="K9" i="1216"/>
  <c r="N79" i="1216"/>
  <c r="N68" i="1216" s="1"/>
  <c r="R13" i="1216"/>
  <c r="I68" i="1216"/>
  <c r="H68" i="1216" s="1"/>
  <c r="R20" i="1214"/>
  <c r="R19" i="1214"/>
  <c r="R76" i="1214"/>
  <c r="R75" i="1214"/>
  <c r="R74" i="1214"/>
  <c r="R73" i="1214"/>
  <c r="R72" i="1214"/>
  <c r="R70" i="1214"/>
  <c r="R68" i="1214"/>
  <c r="R67" i="1214"/>
  <c r="R66" i="1214"/>
  <c r="R65" i="1214"/>
  <c r="R64" i="1214"/>
  <c r="R62" i="1214"/>
  <c r="R61" i="1214"/>
  <c r="R60" i="1214"/>
  <c r="R59" i="1214"/>
  <c r="R58" i="1214"/>
  <c r="R57" i="1214"/>
  <c r="R56" i="1214"/>
  <c r="R55" i="1214"/>
  <c r="R54" i="1214"/>
  <c r="R53" i="1214"/>
  <c r="R52" i="1214"/>
  <c r="R51" i="1214"/>
  <c r="R49" i="1214"/>
  <c r="R48" i="1214"/>
  <c r="R47" i="1214"/>
  <c r="R46" i="1214"/>
  <c r="R45" i="1214"/>
  <c r="R44" i="1214"/>
  <c r="R43" i="1214"/>
  <c r="R41" i="1214"/>
  <c r="R40" i="1214"/>
  <c r="R39" i="1214"/>
  <c r="R38" i="1214"/>
  <c r="R37" i="1214"/>
  <c r="R36" i="1214"/>
  <c r="R35" i="1214"/>
  <c r="R33" i="1214"/>
  <c r="R32" i="1214"/>
  <c r="R31" i="1214"/>
  <c r="R30" i="1214"/>
  <c r="R29" i="1214"/>
  <c r="R26" i="1214"/>
  <c r="R25" i="1214"/>
  <c r="R24" i="1214"/>
  <c r="R23" i="1214"/>
  <c r="R22" i="1214"/>
  <c r="R21" i="1214"/>
  <c r="M24" i="1226"/>
  <c r="M23" i="1226"/>
  <c r="M22" i="1226"/>
  <c r="M21" i="1226"/>
  <c r="M20" i="1226"/>
  <c r="M19" i="1226"/>
  <c r="M17" i="1226"/>
  <c r="M16" i="1226"/>
  <c r="M15" i="1226"/>
  <c r="M14" i="1226"/>
  <c r="M13" i="1226"/>
  <c r="M12" i="1226"/>
  <c r="M11" i="1226"/>
  <c r="M10" i="1226"/>
  <c r="M9" i="1226"/>
  <c r="M36" i="1225"/>
  <c r="I36" i="1225"/>
  <c r="R24" i="1225"/>
  <c r="Q24" i="1225"/>
  <c r="P24" i="1225"/>
  <c r="O24" i="1225"/>
  <c r="N24" i="1225"/>
  <c r="M24" i="1225"/>
  <c r="L24" i="1225"/>
  <c r="K24" i="1225"/>
  <c r="J24" i="1225"/>
  <c r="I24" i="1225"/>
  <c r="S25" i="1225"/>
  <c r="S26" i="1225"/>
  <c r="S17" i="1225"/>
  <c r="W63" i="1225"/>
  <c r="W62" i="1225"/>
  <c r="W60" i="1225"/>
  <c r="W59" i="1225"/>
  <c r="W58" i="1225"/>
  <c r="W57" i="1225"/>
  <c r="W56" i="1225"/>
  <c r="W54" i="1225"/>
  <c r="W53" i="1225"/>
  <c r="W52" i="1225"/>
  <c r="W51" i="1225"/>
  <c r="W49" i="1225"/>
  <c r="W48" i="1225"/>
  <c r="W47" i="1225"/>
  <c r="W46" i="1225"/>
  <c r="W45" i="1225"/>
  <c r="W44" i="1225"/>
  <c r="W43" i="1225"/>
  <c r="W42" i="1225"/>
  <c r="W41" i="1225"/>
  <c r="W40" i="1225"/>
  <c r="W39" i="1225"/>
  <c r="W38" i="1225"/>
  <c r="W37" i="1225"/>
  <c r="W36" i="1225"/>
  <c r="W35" i="1225"/>
  <c r="W34" i="1225"/>
  <c r="W33" i="1225"/>
  <c r="W32" i="1225"/>
  <c r="W31" i="1225"/>
  <c r="W29" i="1225"/>
  <c r="W28" i="1225"/>
  <c r="W27" i="1225"/>
  <c r="W26" i="1225"/>
  <c r="W25" i="1225"/>
  <c r="W23" i="1225"/>
  <c r="W22" i="1225"/>
  <c r="W20" i="1225"/>
  <c r="W18" i="1225"/>
  <c r="W17" i="1225"/>
  <c r="W16" i="1225"/>
  <c r="W15" i="1225"/>
  <c r="W14" i="1225"/>
  <c r="W13" i="1225"/>
  <c r="W12" i="1225"/>
  <c r="W11" i="1225"/>
  <c r="H11" i="1216" l="1"/>
  <c r="H9" i="1216" s="1"/>
  <c r="H28" i="1216"/>
  <c r="H79" i="1216"/>
  <c r="G43" i="1223"/>
  <c r="W26" i="1223"/>
  <c r="W25" i="1223"/>
  <c r="W24" i="1223"/>
  <c r="W22" i="1223"/>
  <c r="W10" i="1223"/>
  <c r="W54" i="1223"/>
  <c r="W53" i="1223"/>
  <c r="W52" i="1223"/>
  <c r="W50" i="1223"/>
  <c r="W48" i="1223"/>
  <c r="W44" i="1223"/>
  <c r="W43" i="1223"/>
  <c r="W41" i="1223"/>
  <c r="W40" i="1223"/>
  <c r="W39" i="1223"/>
  <c r="W38" i="1223"/>
  <c r="W37" i="1223"/>
  <c r="W36" i="1223"/>
  <c r="W35" i="1223"/>
  <c r="W34" i="1223"/>
  <c r="W33" i="1223"/>
  <c r="W32" i="1223"/>
  <c r="W30" i="1223"/>
  <c r="W28" i="1223"/>
  <c r="W27" i="1223"/>
  <c r="W23" i="1223"/>
  <c r="W21" i="1223"/>
  <c r="W20" i="1223"/>
  <c r="W19" i="1223"/>
  <c r="W18" i="1223"/>
  <c r="W17" i="1223"/>
  <c r="W16" i="1223"/>
  <c r="W15" i="1223"/>
  <c r="W14" i="1223"/>
  <c r="M22" i="1222"/>
  <c r="M21" i="1222"/>
  <c r="M20" i="1222"/>
  <c r="M19" i="1222"/>
  <c r="M18" i="1222"/>
  <c r="M14" i="1222"/>
  <c r="M13" i="1222"/>
  <c r="M12" i="1222"/>
  <c r="W15" i="1220"/>
  <c r="W11" i="1220"/>
  <c r="W10" i="1220"/>
  <c r="W9" i="1220"/>
  <c r="W68" i="1220"/>
  <c r="W67" i="1220"/>
  <c r="W66" i="1220"/>
  <c r="W65" i="1220"/>
  <c r="W64" i="1220"/>
  <c r="W63" i="1220"/>
  <c r="W62" i="1220"/>
  <c r="W61" i="1220"/>
  <c r="W60" i="1220"/>
  <c r="W59" i="1220"/>
  <c r="W58" i="1220"/>
  <c r="W57" i="1220"/>
  <c r="W56" i="1220"/>
  <c r="W55" i="1220"/>
  <c r="W54" i="1220"/>
  <c r="W53" i="1220"/>
  <c r="W52" i="1220"/>
  <c r="W51" i="1220"/>
  <c r="W50" i="1220"/>
  <c r="W49" i="1220"/>
  <c r="W48" i="1220"/>
  <c r="W47" i="1220"/>
  <c r="W46" i="1220"/>
  <c r="W45" i="1220"/>
  <c r="W44" i="1220"/>
  <c r="W43" i="1220"/>
  <c r="W42" i="1220"/>
  <c r="W41" i="1220"/>
  <c r="W40" i="1220"/>
  <c r="W39" i="1220"/>
  <c r="W38" i="1220"/>
  <c r="W37" i="1220"/>
  <c r="W36" i="1220"/>
  <c r="W35" i="1220"/>
  <c r="W30" i="1220"/>
  <c r="W29" i="1220"/>
  <c r="W27" i="1220"/>
  <c r="W26" i="1220"/>
  <c r="W25" i="1220"/>
  <c r="W24" i="1220"/>
  <c r="W23" i="1220"/>
  <c r="W22" i="1220"/>
  <c r="W21" i="1220"/>
  <c r="W20" i="1220"/>
  <c r="W19" i="1220"/>
  <c r="W18" i="1220"/>
  <c r="W16" i="1220"/>
  <c r="W14" i="1220"/>
  <c r="W13" i="1220"/>
  <c r="W12" i="1220"/>
  <c r="M18" i="1218"/>
  <c r="M30" i="1218"/>
  <c r="M29" i="1218"/>
  <c r="M28" i="1218"/>
  <c r="M27" i="1218"/>
  <c r="M26" i="1218"/>
  <c r="M25" i="1218"/>
  <c r="M24" i="1218"/>
  <c r="M23" i="1218"/>
  <c r="M22" i="1218"/>
  <c r="M21" i="1218"/>
  <c r="M20" i="1218"/>
  <c r="M19" i="1218"/>
  <c r="M17" i="1218"/>
  <c r="M16" i="1218"/>
  <c r="M15" i="1218"/>
  <c r="M13" i="1218"/>
  <c r="M11" i="1218"/>
  <c r="M10" i="1218"/>
  <c r="W46" i="1216"/>
  <c r="W45" i="1216"/>
  <c r="W40" i="1216"/>
  <c r="W37" i="1216"/>
  <c r="W116" i="1216"/>
  <c r="W115" i="1216"/>
  <c r="W114" i="1216"/>
  <c r="W113" i="1216"/>
  <c r="W112" i="1216"/>
  <c r="W111" i="1216"/>
  <c r="W110" i="1216"/>
  <c r="W109" i="1216"/>
  <c r="W108" i="1216"/>
  <c r="W107" i="1216"/>
  <c r="W106" i="1216"/>
  <c r="W105" i="1216"/>
  <c r="W104" i="1216"/>
  <c r="W103" i="1216"/>
  <c r="W102" i="1216"/>
  <c r="W101" i="1216"/>
  <c r="W100" i="1216"/>
  <c r="W99" i="1216"/>
  <c r="W98" i="1216"/>
  <c r="W97" i="1216"/>
  <c r="W96" i="1216"/>
  <c r="W95" i="1216"/>
  <c r="W94" i="1216"/>
  <c r="W93" i="1216"/>
  <c r="W92" i="1216"/>
  <c r="W91" i="1216"/>
  <c r="W90" i="1216"/>
  <c r="W89" i="1216"/>
  <c r="W88" i="1216"/>
  <c r="W87" i="1216"/>
  <c r="W86" i="1216"/>
  <c r="W85" i="1216"/>
  <c r="W84" i="1216"/>
  <c r="W83" i="1216"/>
  <c r="W82" i="1216"/>
  <c r="W81" i="1216"/>
  <c r="W80" i="1216"/>
  <c r="W78" i="1216"/>
  <c r="W77" i="1216"/>
  <c r="W76" i="1216"/>
  <c r="W74" i="1216"/>
  <c r="W73" i="1216"/>
  <c r="W72" i="1216"/>
  <c r="W71" i="1216"/>
  <c r="W67" i="1216"/>
  <c r="W66" i="1216"/>
  <c r="W65" i="1216"/>
  <c r="W64" i="1216"/>
  <c r="W63" i="1216"/>
  <c r="W62" i="1216"/>
  <c r="W60" i="1216"/>
  <c r="W59" i="1216"/>
  <c r="W58" i="1216"/>
  <c r="W57" i="1216"/>
  <c r="W56" i="1216"/>
  <c r="W55" i="1216"/>
  <c r="W54" i="1216"/>
  <c r="W52" i="1216"/>
  <c r="W51" i="1216"/>
  <c r="W50" i="1216"/>
  <c r="W48" i="1216"/>
  <c r="W47" i="1216"/>
  <c r="W44" i="1216"/>
  <c r="W39" i="1216"/>
  <c r="W35" i="1216"/>
  <c r="W34" i="1216"/>
  <c r="W33" i="1216"/>
  <c r="W32" i="1216"/>
  <c r="W31" i="1216"/>
  <c r="W30" i="1216"/>
  <c r="W29" i="1216"/>
  <c r="W28" i="1216"/>
  <c r="W27" i="1216"/>
  <c r="W26" i="1216"/>
  <c r="W25" i="1216"/>
  <c r="W24" i="1216"/>
  <c r="W23" i="1216"/>
  <c r="W22" i="1216"/>
  <c r="W21" i="1216"/>
  <c r="W20" i="1216"/>
  <c r="W19" i="1216"/>
  <c r="W18" i="1216"/>
  <c r="W17" i="1216"/>
  <c r="W16" i="1216"/>
  <c r="W15" i="1216"/>
  <c r="W14" i="1216"/>
  <c r="W13" i="1216"/>
  <c r="W12" i="1216"/>
  <c r="W11" i="1216"/>
  <c r="W10" i="1216"/>
  <c r="X9" i="1216"/>
  <c r="F7" i="1215"/>
  <c r="G7" i="1215"/>
  <c r="K30" i="1218"/>
  <c r="J30" i="1218"/>
  <c r="I30" i="1218"/>
  <c r="K29" i="1218"/>
  <c r="J29" i="1218"/>
  <c r="I29" i="1218"/>
  <c r="H14" i="1218"/>
  <c r="H12" i="1218" s="1"/>
  <c r="H9" i="1218" s="1"/>
  <c r="H8" i="1218" s="1"/>
  <c r="M12" i="1218" l="1"/>
  <c r="P16" i="1214"/>
  <c r="O16" i="1214"/>
  <c r="X19" i="1216"/>
  <c r="X16" i="1216"/>
  <c r="X13" i="1216"/>
  <c r="G28" i="1220" l="1"/>
  <c r="G14" i="1218"/>
  <c r="M14" i="1218" s="1"/>
  <c r="G9" i="1218"/>
  <c r="X40" i="1216"/>
  <c r="G8" i="1218" l="1"/>
  <c r="M8" i="1218" s="1"/>
  <c r="M9" i="1218"/>
  <c r="P68" i="1214"/>
  <c r="P31" i="1214"/>
  <c r="P24" i="1214"/>
  <c r="P26" i="1214"/>
  <c r="P27" i="1214"/>
  <c r="S32" i="1223" l="1"/>
  <c r="K22" i="1222"/>
  <c r="J22" i="1222"/>
  <c r="I22" i="1222"/>
  <c r="K21" i="1222"/>
  <c r="J21" i="1222"/>
  <c r="I21" i="1222"/>
  <c r="K18" i="1222"/>
  <c r="J18" i="1222"/>
  <c r="I18" i="1222"/>
  <c r="K17" i="1222"/>
  <c r="J17" i="1222"/>
  <c r="I17" i="1222"/>
  <c r="S67" i="1220"/>
  <c r="U68" i="1220"/>
  <c r="T68" i="1220"/>
  <c r="S68" i="1220"/>
  <c r="U67" i="1220"/>
  <c r="S45" i="1220"/>
  <c r="S37" i="1220"/>
  <c r="J33" i="1215"/>
  <c r="I33" i="1215"/>
  <c r="H33" i="1215"/>
  <c r="U101" i="1216"/>
  <c r="T101" i="1216"/>
  <c r="S101" i="1216"/>
  <c r="U32" i="1223"/>
  <c r="T32" i="1223"/>
  <c r="U17" i="1223"/>
  <c r="T17" i="1223"/>
  <c r="S17" i="1223"/>
  <c r="U33" i="1223"/>
  <c r="T33" i="1223"/>
  <c r="S33" i="1223"/>
  <c r="U39" i="1223"/>
  <c r="T39" i="1223"/>
  <c r="S39" i="1223"/>
  <c r="U43" i="1223"/>
  <c r="T43" i="1223"/>
  <c r="S43" i="1223"/>
  <c r="U42" i="1223"/>
  <c r="T42" i="1223"/>
  <c r="S42" i="1223"/>
  <c r="U41" i="1223"/>
  <c r="T41" i="1223"/>
  <c r="S41" i="1223"/>
  <c r="U40" i="1223"/>
  <c r="T40" i="1223"/>
  <c r="S40" i="1223"/>
  <c r="S50" i="1223"/>
  <c r="S54" i="1223"/>
  <c r="S52" i="1223"/>
  <c r="U54" i="1223"/>
  <c r="T54" i="1223"/>
  <c r="U53" i="1223"/>
  <c r="T53" i="1223"/>
  <c r="U52" i="1223"/>
  <c r="T52" i="1223"/>
  <c r="U51" i="1223"/>
  <c r="T51" i="1223"/>
  <c r="S51" i="1223"/>
  <c r="L64" i="1214"/>
  <c r="O62" i="1214"/>
  <c r="N62" i="1214"/>
  <c r="M62" i="1214"/>
  <c r="L55" i="1214"/>
  <c r="P43" i="1214"/>
  <c r="J10" i="1223"/>
  <c r="K10" i="1223"/>
  <c r="L10" i="1223"/>
  <c r="M10" i="1223"/>
  <c r="N10" i="1223"/>
  <c r="O10" i="1223"/>
  <c r="P10" i="1223"/>
  <c r="Q10" i="1223"/>
  <c r="R10" i="1223"/>
  <c r="I10" i="1223"/>
  <c r="S36" i="1220" l="1"/>
  <c r="S39" i="1220"/>
  <c r="S40" i="1220"/>
  <c r="S41" i="1220"/>
  <c r="X26" i="1220"/>
  <c r="X68" i="1220"/>
  <c r="X67" i="1220"/>
  <c r="X66" i="1220"/>
  <c r="X65" i="1220"/>
  <c r="X64" i="1220"/>
  <c r="X63" i="1220"/>
  <c r="X62" i="1220"/>
  <c r="X61" i="1220"/>
  <c r="X60" i="1220"/>
  <c r="X59" i="1220"/>
  <c r="X58" i="1220"/>
  <c r="X57" i="1220"/>
  <c r="X56" i="1220"/>
  <c r="X55" i="1220"/>
  <c r="X54" i="1220"/>
  <c r="X53" i="1220"/>
  <c r="X52" i="1220"/>
  <c r="X51" i="1220"/>
  <c r="X50" i="1220"/>
  <c r="X49" i="1220"/>
  <c r="X48" i="1220"/>
  <c r="X47" i="1220"/>
  <c r="X46" i="1220"/>
  <c r="X45" i="1220"/>
  <c r="X44" i="1220"/>
  <c r="X43" i="1220"/>
  <c r="X42" i="1220"/>
  <c r="X41" i="1220"/>
  <c r="X40" i="1220"/>
  <c r="X39" i="1220"/>
  <c r="X38" i="1220"/>
  <c r="X37" i="1220"/>
  <c r="X36" i="1220"/>
  <c r="X35" i="1220"/>
  <c r="X30" i="1220"/>
  <c r="X29" i="1220"/>
  <c r="X27" i="1220"/>
  <c r="X25" i="1220"/>
  <c r="X24" i="1220"/>
  <c r="X23" i="1220"/>
  <c r="X22" i="1220"/>
  <c r="X21" i="1220"/>
  <c r="X20" i="1220"/>
  <c r="X19" i="1220"/>
  <c r="X18" i="1220"/>
  <c r="X17" i="1220"/>
  <c r="X16" i="1220"/>
  <c r="X15" i="1220"/>
  <c r="X14" i="1220"/>
  <c r="X13" i="1220"/>
  <c r="X12" i="1220"/>
  <c r="X11" i="1220"/>
  <c r="X10" i="1220"/>
  <c r="X67" i="1216" l="1"/>
  <c r="X80" i="1216"/>
  <c r="X116" i="1216"/>
  <c r="X115" i="1216"/>
  <c r="X114" i="1216"/>
  <c r="X113" i="1216"/>
  <c r="X112" i="1216"/>
  <c r="X111" i="1216"/>
  <c r="X110" i="1216"/>
  <c r="X109" i="1216"/>
  <c r="X108" i="1216"/>
  <c r="X107" i="1216"/>
  <c r="X106" i="1216"/>
  <c r="X105" i="1216"/>
  <c r="X104" i="1216"/>
  <c r="X103" i="1216"/>
  <c r="X102" i="1216"/>
  <c r="X101" i="1216"/>
  <c r="X100" i="1216"/>
  <c r="X99" i="1216"/>
  <c r="X98" i="1216"/>
  <c r="X97" i="1216"/>
  <c r="X96" i="1216"/>
  <c r="X95" i="1216"/>
  <c r="X94" i="1216"/>
  <c r="X93" i="1216"/>
  <c r="X92" i="1216"/>
  <c r="X91" i="1216"/>
  <c r="X90" i="1216"/>
  <c r="X89" i="1216"/>
  <c r="X88" i="1216"/>
  <c r="X87" i="1216"/>
  <c r="X86" i="1216"/>
  <c r="X85" i="1216"/>
  <c r="X84" i="1216"/>
  <c r="X83" i="1216"/>
  <c r="X82" i="1216"/>
  <c r="X81" i="1216"/>
  <c r="X79" i="1216"/>
  <c r="X78" i="1216"/>
  <c r="X77" i="1216"/>
  <c r="X76" i="1216"/>
  <c r="X75" i="1216"/>
  <c r="X74" i="1216"/>
  <c r="X73" i="1216"/>
  <c r="X72" i="1216"/>
  <c r="X71" i="1216"/>
  <c r="X70" i="1216"/>
  <c r="X69" i="1216"/>
  <c r="X68" i="1216"/>
  <c r="X66" i="1216"/>
  <c r="X65" i="1216"/>
  <c r="X64" i="1216"/>
  <c r="X63" i="1216"/>
  <c r="X62" i="1216"/>
  <c r="X61" i="1216"/>
  <c r="X60" i="1216"/>
  <c r="X59" i="1216"/>
  <c r="X58" i="1216"/>
  <c r="X57" i="1216"/>
  <c r="X56" i="1216"/>
  <c r="X55" i="1216"/>
  <c r="X54" i="1216"/>
  <c r="X52" i="1216"/>
  <c r="X51" i="1216"/>
  <c r="X50" i="1216"/>
  <c r="X49" i="1216"/>
  <c r="X48" i="1216"/>
  <c r="X47" i="1216"/>
  <c r="X46" i="1216"/>
  <c r="X45" i="1216"/>
  <c r="X44" i="1216"/>
  <c r="X39" i="1216"/>
  <c r="X38" i="1216"/>
  <c r="X37" i="1216"/>
  <c r="X36" i="1216"/>
  <c r="X35" i="1216"/>
  <c r="X34" i="1216"/>
  <c r="X33" i="1216"/>
  <c r="X32" i="1216"/>
  <c r="X31" i="1216"/>
  <c r="X30" i="1216"/>
  <c r="X29" i="1216"/>
  <c r="X28" i="1216"/>
  <c r="X27" i="1216"/>
  <c r="X26" i="1216"/>
  <c r="X25" i="1216"/>
  <c r="X24" i="1216"/>
  <c r="X23" i="1216"/>
  <c r="X22" i="1216"/>
  <c r="X21" i="1216"/>
  <c r="X20" i="1216"/>
  <c r="X18" i="1216"/>
  <c r="X17" i="1216"/>
  <c r="X15" i="1216"/>
  <c r="X14" i="1216"/>
  <c r="X12" i="1216"/>
  <c r="X11" i="1216"/>
  <c r="X10" i="1216"/>
  <c r="E75" i="1216"/>
  <c r="E68" i="1216" s="1"/>
  <c r="S88" i="1216"/>
  <c r="S86" i="1216"/>
  <c r="F86" i="1216"/>
  <c r="E86" i="1216"/>
  <c r="S83" i="1216"/>
  <c r="F83" i="1216"/>
  <c r="E83" i="1216"/>
  <c r="E82" i="1216"/>
  <c r="T82" i="1216" s="1"/>
  <c r="E81" i="1216"/>
  <c r="T81" i="1216" s="1"/>
  <c r="G79" i="1216"/>
  <c r="W79" i="1216" s="1"/>
  <c r="F79" i="1216"/>
  <c r="E79" i="1216"/>
  <c r="D79" i="1216"/>
  <c r="T79" i="1216" l="1"/>
  <c r="S79" i="1216"/>
  <c r="U79" i="1216"/>
  <c r="S55" i="1225"/>
  <c r="T55" i="1225"/>
  <c r="F36" i="1225"/>
  <c r="F33" i="1225"/>
  <c r="F59" i="1216"/>
  <c r="J14" i="1226" l="1"/>
  <c r="O27" i="1214"/>
  <c r="N27" i="1214"/>
  <c r="M27" i="1214"/>
  <c r="L27" i="1214"/>
  <c r="P70" i="1214"/>
  <c r="M22" i="1214"/>
  <c r="N22" i="1214"/>
  <c r="O22" i="1214"/>
  <c r="M23" i="1214"/>
  <c r="O58" i="1214"/>
  <c r="N70" i="1214"/>
  <c r="O70" i="1214"/>
  <c r="L70" i="1214"/>
  <c r="P65" i="1214"/>
  <c r="P64" i="1214"/>
  <c r="P62" i="1214"/>
  <c r="P61" i="1214"/>
  <c r="P60" i="1214"/>
  <c r="P56" i="1214"/>
  <c r="P55" i="1214"/>
  <c r="P53" i="1214"/>
  <c r="P51" i="1214"/>
  <c r="P47" i="1214"/>
  <c r="P48" i="1214"/>
  <c r="P49" i="1214"/>
  <c r="P44" i="1214"/>
  <c r="P45" i="1214"/>
  <c r="P46" i="1214"/>
  <c r="O48" i="1214"/>
  <c r="P39" i="1214"/>
  <c r="P36" i="1214"/>
  <c r="P19" i="1214" l="1"/>
  <c r="P76" i="1214"/>
  <c r="P75" i="1214"/>
  <c r="P74" i="1214"/>
  <c r="P73" i="1214"/>
  <c r="P72" i="1214"/>
  <c r="K18" i="1226" l="1"/>
  <c r="J18" i="1226"/>
  <c r="S112" i="1216"/>
  <c r="T112" i="1216"/>
  <c r="U112" i="1216"/>
  <c r="S113" i="1216"/>
  <c r="T113" i="1216"/>
  <c r="U113" i="1216"/>
  <c r="S114" i="1216"/>
  <c r="T114" i="1216"/>
  <c r="U114" i="1216"/>
  <c r="S115" i="1216"/>
  <c r="T115" i="1216"/>
  <c r="U115" i="1216"/>
  <c r="S116" i="1216"/>
  <c r="T116" i="1216"/>
  <c r="U116" i="1216"/>
  <c r="U65" i="1216" l="1"/>
  <c r="S65" i="1216"/>
  <c r="T65" i="1216"/>
  <c r="N67" i="1214"/>
  <c r="O30" i="1214" l="1"/>
  <c r="L30" i="1214"/>
  <c r="P21" i="1214"/>
  <c r="P22" i="1214"/>
  <c r="P23" i="1214"/>
  <c r="P66" i="1214"/>
  <c r="P41" i="1214"/>
  <c r="P37" i="1214"/>
  <c r="P35" i="1214"/>
  <c r="P59" i="1214"/>
  <c r="P40" i="1214"/>
  <c r="P38" i="1214"/>
  <c r="P33" i="1214"/>
  <c r="P32" i="1214"/>
  <c r="P20" i="1214"/>
  <c r="S10" i="1223" l="1"/>
  <c r="F75" i="1216" l="1"/>
  <c r="D10" i="1222"/>
  <c r="E10" i="1222"/>
  <c r="F67" i="1216" l="1"/>
  <c r="F68" i="1216"/>
  <c r="T61" i="1220"/>
  <c r="S67" i="1216" l="1"/>
  <c r="U67" i="1216"/>
  <c r="T67" i="1216"/>
  <c r="G13" i="1219"/>
  <c r="G12" i="1219"/>
  <c r="G9" i="1219"/>
  <c r="D41" i="1215"/>
  <c r="D36" i="1215"/>
  <c r="D34" i="1215" s="1"/>
  <c r="S96" i="1216"/>
  <c r="D7" i="1215"/>
  <c r="E14" i="1218"/>
  <c r="E9" i="1218"/>
  <c r="E8" i="1218" s="1"/>
  <c r="D75" i="1216"/>
  <c r="D68" i="1216" s="1"/>
  <c r="D49" i="1216"/>
  <c r="E45" i="1216"/>
  <c r="F16" i="1216"/>
  <c r="F12" i="1216"/>
  <c r="E29" i="1216"/>
  <c r="E28" i="1216" s="1"/>
  <c r="D29" i="1216"/>
  <c r="E31" i="1216"/>
  <c r="D31" i="1216"/>
  <c r="E34" i="1216"/>
  <c r="D34" i="1216"/>
  <c r="E26" i="1216"/>
  <c r="D26" i="1216"/>
  <c r="E19" i="1216"/>
  <c r="D19" i="1216"/>
  <c r="D16" i="1216"/>
  <c r="E16" i="1216"/>
  <c r="E14" i="1216"/>
  <c r="E13" i="1216" s="1"/>
  <c r="D14" i="1216"/>
  <c r="D10" i="1216" s="1"/>
  <c r="E10" i="1216" l="1"/>
  <c r="E11" i="1216"/>
  <c r="E9" i="1216" s="1"/>
  <c r="D11" i="1216"/>
  <c r="D9" i="1216" s="1"/>
  <c r="U78" i="1216"/>
  <c r="U77" i="1216"/>
  <c r="U76" i="1216"/>
  <c r="T78" i="1216"/>
  <c r="T77" i="1216"/>
  <c r="T76" i="1216"/>
  <c r="T75" i="1216"/>
  <c r="S75" i="1216"/>
  <c r="U75" i="1216"/>
  <c r="G75" i="1216"/>
  <c r="M55" i="1214"/>
  <c r="W75" i="1216" l="1"/>
  <c r="G68" i="1216"/>
  <c r="W68" i="1216" s="1"/>
  <c r="F40" i="1216"/>
  <c r="N16" i="1214" l="1"/>
  <c r="G51" i="1223" l="1"/>
  <c r="W51" i="1223" s="1"/>
  <c r="G49" i="1223"/>
  <c r="W49" i="1223" s="1"/>
  <c r="G42" i="1223"/>
  <c r="W42" i="1223" s="1"/>
  <c r="E31" i="1223"/>
  <c r="H29" i="1223"/>
  <c r="W29" i="1223" s="1"/>
  <c r="F31" i="1223"/>
  <c r="H31" i="1223" l="1"/>
  <c r="W31" i="1223" s="1"/>
  <c r="L62" i="1214" l="1"/>
  <c r="T46" i="1220"/>
  <c r="S46" i="1220"/>
  <c r="U46" i="1220"/>
  <c r="U45" i="1220"/>
  <c r="T45" i="1220"/>
  <c r="U44" i="1220"/>
  <c r="T44" i="1220"/>
  <c r="S44" i="1220"/>
  <c r="U43" i="1220"/>
  <c r="T43" i="1220"/>
  <c r="S43" i="1220"/>
  <c r="E67" i="1220"/>
  <c r="T67" i="1220" s="1"/>
  <c r="H28" i="1220"/>
  <c r="F28" i="1220"/>
  <c r="E28" i="1220"/>
  <c r="D28" i="1220"/>
  <c r="D18" i="1220"/>
  <c r="G17" i="1220"/>
  <c r="W17" i="1220" s="1"/>
  <c r="D17" i="1220"/>
  <c r="D11" i="1220"/>
  <c r="S11" i="1220" s="1"/>
  <c r="W28" i="1220" l="1"/>
  <c r="X28" i="1220"/>
  <c r="T92" i="1216" l="1"/>
  <c r="L39" i="1214"/>
  <c r="N39" i="1214"/>
  <c r="T111" i="1216" l="1"/>
  <c r="S111" i="1216"/>
  <c r="U111" i="1216"/>
  <c r="U105" i="1216"/>
  <c r="T105" i="1216"/>
  <c r="U103" i="1216"/>
  <c r="T103" i="1216"/>
  <c r="S103" i="1216"/>
  <c r="U102" i="1216"/>
  <c r="T102" i="1216"/>
  <c r="S102" i="1216"/>
  <c r="U99" i="1216"/>
  <c r="T99" i="1216"/>
  <c r="S99" i="1216"/>
  <c r="U98" i="1216"/>
  <c r="T98" i="1216"/>
  <c r="S98" i="1216"/>
  <c r="U97" i="1216"/>
  <c r="T97" i="1216"/>
  <c r="S97" i="1216"/>
  <c r="U96" i="1216"/>
  <c r="T96" i="1216"/>
  <c r="J17" i="1218" l="1"/>
  <c r="N31" i="1214"/>
  <c r="T71" i="1216" l="1"/>
  <c r="T73" i="1216"/>
  <c r="T72" i="1216"/>
  <c r="T55" i="1216"/>
  <c r="T54" i="1216"/>
  <c r="T38" i="1216"/>
  <c r="T46" i="1216"/>
  <c r="S46" i="1216"/>
  <c r="M20" i="1214"/>
  <c r="O20" i="1214"/>
  <c r="N20" i="1214"/>
  <c r="N21" i="1214"/>
  <c r="M19" i="1214"/>
  <c r="N19" i="1214"/>
  <c r="J18" i="1217" l="1"/>
  <c r="E36" i="1215"/>
  <c r="F34" i="1215" l="1"/>
  <c r="O23" i="1214"/>
  <c r="N23" i="1214"/>
  <c r="O31" i="1214" l="1"/>
  <c r="L31" i="1214" l="1"/>
  <c r="M49" i="1214"/>
  <c r="M52" i="1214"/>
  <c r="M56" i="1214"/>
  <c r="M58" i="1214"/>
  <c r="M60" i="1214"/>
  <c r="M61" i="1214"/>
  <c r="N68" i="1214"/>
  <c r="M67" i="1214"/>
  <c r="N66" i="1214"/>
  <c r="M66" i="1214"/>
  <c r="N65" i="1214"/>
  <c r="M65" i="1214"/>
  <c r="N64" i="1214"/>
  <c r="N58" i="1214"/>
  <c r="N56" i="1214"/>
  <c r="N55" i="1214"/>
  <c r="N51" i="1214"/>
  <c r="N49" i="1214"/>
  <c r="N48" i="1214"/>
  <c r="N47" i="1214"/>
  <c r="N46" i="1214"/>
  <c r="N45" i="1214"/>
  <c r="N44" i="1214"/>
  <c r="N41" i="1214"/>
  <c r="N40" i="1214"/>
  <c r="N38" i="1214"/>
  <c r="M38" i="1214"/>
  <c r="N37" i="1214"/>
  <c r="N36" i="1214"/>
  <c r="N35" i="1214"/>
  <c r="N26" i="1214"/>
  <c r="M21" i="1214"/>
  <c r="N76" i="1214"/>
  <c r="N75" i="1214"/>
  <c r="N74" i="1214"/>
  <c r="N73" i="1214"/>
  <c r="M73" i="1214"/>
  <c r="N72" i="1214"/>
  <c r="M72" i="1214"/>
  <c r="N61" i="1214"/>
  <c r="N60" i="1214"/>
  <c r="N52" i="1214"/>
  <c r="N43" i="1214"/>
  <c r="M43" i="1214"/>
  <c r="N24" i="1214"/>
  <c r="N53" i="1214"/>
  <c r="F90" i="1217"/>
  <c r="F88" i="1217"/>
  <c r="F83" i="1217"/>
  <c r="F78" i="1217"/>
  <c r="F91" i="1216"/>
  <c r="F58" i="1216"/>
  <c r="G9" i="1216"/>
  <c r="W9" i="1216" s="1"/>
  <c r="G49" i="1216"/>
  <c r="W49" i="1216" s="1"/>
  <c r="G70" i="1216"/>
  <c r="F70" i="1216"/>
  <c r="F69" i="1216" s="1"/>
  <c r="F49" i="1216"/>
  <c r="H53" i="1216" s="1"/>
  <c r="F45" i="1216"/>
  <c r="F35" i="1216"/>
  <c r="F32" i="1216"/>
  <c r="F27" i="1216"/>
  <c r="F24" i="1216"/>
  <c r="F26" i="1216" s="1"/>
  <c r="F23" i="1216"/>
  <c r="F20" i="1216"/>
  <c r="W53" i="1216" l="1"/>
  <c r="X53" i="1216"/>
  <c r="G69" i="1216"/>
  <c r="W69" i="1216" s="1"/>
  <c r="W70" i="1216"/>
  <c r="F82" i="1217"/>
  <c r="F14" i="1216"/>
  <c r="F13" i="1216" s="1"/>
  <c r="F29" i="1216"/>
  <c r="F11" i="1216" s="1"/>
  <c r="F10" i="1216"/>
  <c r="F28" i="1216"/>
  <c r="F9" i="1216" l="1"/>
  <c r="S9" i="1216"/>
  <c r="T9" i="1216"/>
  <c r="U9" i="1216"/>
  <c r="H10" i="1222"/>
  <c r="G10" i="1222"/>
  <c r="M10" i="1222" s="1"/>
  <c r="L16" i="1214" l="1"/>
  <c r="G18" i="1226" l="1"/>
  <c r="M18" i="1226" s="1"/>
  <c r="G61" i="1225"/>
  <c r="W61" i="1225" s="1"/>
  <c r="G50" i="1225"/>
  <c r="W50" i="1225" s="1"/>
  <c r="G24" i="1225"/>
  <c r="W24" i="1225" s="1"/>
  <c r="G19" i="1225"/>
  <c r="W19" i="1225" s="1"/>
  <c r="O76" i="1214" l="1"/>
  <c r="L76" i="1214"/>
  <c r="O75" i="1214"/>
  <c r="L75" i="1214"/>
  <c r="O74" i="1214"/>
  <c r="L74" i="1214"/>
  <c r="O73" i="1214"/>
  <c r="L73" i="1214"/>
  <c r="O72" i="1214"/>
  <c r="L72" i="1214"/>
  <c r="G83" i="1217" l="1"/>
  <c r="G82" i="1217" s="1"/>
  <c r="G78" i="1217"/>
  <c r="G50" i="1217"/>
  <c r="S47" i="1220" l="1"/>
  <c r="U47" i="1220"/>
  <c r="E7" i="1215" l="1"/>
  <c r="I7" i="1215" l="1"/>
  <c r="O68" i="1214"/>
  <c r="L68" i="1214"/>
  <c r="O67" i="1214"/>
  <c r="L67" i="1214"/>
  <c r="O66" i="1214"/>
  <c r="L66" i="1214"/>
  <c r="O65" i="1214"/>
  <c r="L65" i="1214"/>
  <c r="O64" i="1214"/>
  <c r="L58" i="1214"/>
  <c r="O56" i="1214"/>
  <c r="L56" i="1214"/>
  <c r="O55" i="1214"/>
  <c r="O53" i="1214"/>
  <c r="M53" i="1214"/>
  <c r="L53" i="1214"/>
  <c r="O51" i="1214"/>
  <c r="O49" i="1214"/>
  <c r="L49" i="1214"/>
  <c r="L48" i="1214"/>
  <c r="O47" i="1214"/>
  <c r="L47" i="1214"/>
  <c r="O46" i="1214"/>
  <c r="L46" i="1214"/>
  <c r="O45" i="1214"/>
  <c r="L45" i="1214"/>
  <c r="O44" i="1214"/>
  <c r="L44" i="1214"/>
  <c r="O41" i="1214"/>
  <c r="L41" i="1214"/>
  <c r="O40" i="1214"/>
  <c r="L40" i="1214"/>
  <c r="O39" i="1214"/>
  <c r="O38" i="1214"/>
  <c r="L38" i="1214"/>
  <c r="O37" i="1214"/>
  <c r="L37" i="1214"/>
  <c r="O36" i="1214"/>
  <c r="L36" i="1214"/>
  <c r="O35" i="1214"/>
  <c r="L35" i="1214"/>
  <c r="O26" i="1214"/>
  <c r="L26" i="1214"/>
  <c r="L23" i="1214"/>
  <c r="L22" i="1214"/>
  <c r="K14" i="1226"/>
  <c r="U58" i="1225"/>
  <c r="T58" i="1225"/>
  <c r="S58" i="1225"/>
  <c r="U55" i="1225"/>
  <c r="U36" i="1225"/>
  <c r="T36" i="1225"/>
  <c r="S36" i="1225"/>
  <c r="U33" i="1225"/>
  <c r="T33" i="1225"/>
  <c r="S33" i="1225"/>
  <c r="S13" i="1220"/>
  <c r="U37" i="1220"/>
  <c r="T37" i="1220"/>
  <c r="U29" i="1220"/>
  <c r="T29" i="1220"/>
  <c r="S29" i="1220"/>
  <c r="U27" i="1220"/>
  <c r="T27" i="1220"/>
  <c r="S27" i="1220"/>
  <c r="U26" i="1220"/>
  <c r="T26" i="1220"/>
  <c r="S26" i="1220"/>
  <c r="U24" i="1220"/>
  <c r="T24" i="1220"/>
  <c r="S24" i="1220"/>
  <c r="U17" i="1220"/>
  <c r="T17" i="1220"/>
  <c r="U13" i="1220"/>
  <c r="T13" i="1220"/>
  <c r="U12" i="1220"/>
  <c r="T12" i="1220"/>
  <c r="S12" i="1220"/>
  <c r="U11" i="1220"/>
  <c r="T11" i="1220"/>
  <c r="T61" i="1225"/>
  <c r="T38" i="1225"/>
  <c r="F41" i="1225"/>
  <c r="D41" i="1225"/>
  <c r="K24" i="1226" l="1"/>
  <c r="J24" i="1226"/>
  <c r="I24" i="1226"/>
  <c r="K23" i="1226"/>
  <c r="J23" i="1226"/>
  <c r="I23" i="1226"/>
  <c r="K22" i="1226"/>
  <c r="J22" i="1226"/>
  <c r="I22" i="1226"/>
  <c r="K21" i="1226"/>
  <c r="J21" i="1226"/>
  <c r="I21" i="1226"/>
  <c r="K20" i="1226"/>
  <c r="J20" i="1226"/>
  <c r="D18" i="1226"/>
  <c r="K17" i="1226"/>
  <c r="J17" i="1226"/>
  <c r="I17" i="1226"/>
  <c r="K15" i="1226"/>
  <c r="J15" i="1226"/>
  <c r="I15" i="1226"/>
  <c r="K12" i="1226"/>
  <c r="J12" i="1226"/>
  <c r="I12" i="1226"/>
  <c r="K11" i="1226"/>
  <c r="J11" i="1226"/>
  <c r="I11" i="1226"/>
  <c r="K10" i="1226"/>
  <c r="J10" i="1226"/>
  <c r="I10" i="1226"/>
  <c r="K9" i="1226"/>
  <c r="J9" i="1226"/>
  <c r="I9" i="1226"/>
  <c r="U63" i="1225"/>
  <c r="T63" i="1225"/>
  <c r="S63" i="1225"/>
  <c r="U62" i="1225"/>
  <c r="T62" i="1225"/>
  <c r="S62" i="1225"/>
  <c r="U61" i="1225"/>
  <c r="S61" i="1225"/>
  <c r="U60" i="1225"/>
  <c r="T60" i="1225"/>
  <c r="S60" i="1225"/>
  <c r="U59" i="1225"/>
  <c r="T59" i="1225"/>
  <c r="S59" i="1225"/>
  <c r="U57" i="1225"/>
  <c r="T57" i="1225"/>
  <c r="S57" i="1225"/>
  <c r="U54" i="1225"/>
  <c r="T54" i="1225"/>
  <c r="S54" i="1225"/>
  <c r="U53" i="1225"/>
  <c r="T53" i="1225"/>
  <c r="S53" i="1225"/>
  <c r="U52" i="1225"/>
  <c r="T52" i="1225"/>
  <c r="S52" i="1225"/>
  <c r="U50" i="1225"/>
  <c r="T50" i="1225"/>
  <c r="S50" i="1225"/>
  <c r="U49" i="1225"/>
  <c r="T49" i="1225"/>
  <c r="S49" i="1225"/>
  <c r="U47" i="1225"/>
  <c r="T47" i="1225"/>
  <c r="S47" i="1225"/>
  <c r="U43" i="1225"/>
  <c r="S43" i="1225"/>
  <c r="U41" i="1225"/>
  <c r="S41" i="1225"/>
  <c r="U40" i="1225"/>
  <c r="T40" i="1225"/>
  <c r="S40" i="1225"/>
  <c r="U38" i="1225"/>
  <c r="S38" i="1225"/>
  <c r="U35" i="1225"/>
  <c r="T35" i="1225"/>
  <c r="S35" i="1225"/>
  <c r="U34" i="1225"/>
  <c r="T34" i="1225"/>
  <c r="S34" i="1225"/>
  <c r="U32" i="1225"/>
  <c r="T32" i="1225"/>
  <c r="S32" i="1225"/>
  <c r="U31" i="1225"/>
  <c r="T31" i="1225"/>
  <c r="S31" i="1225"/>
  <c r="U29" i="1225"/>
  <c r="T29" i="1225"/>
  <c r="S29" i="1225"/>
  <c r="U28" i="1225"/>
  <c r="T28" i="1225"/>
  <c r="S28" i="1225"/>
  <c r="U26" i="1225"/>
  <c r="T26" i="1225"/>
  <c r="U25" i="1225"/>
  <c r="T25" i="1225"/>
  <c r="U20" i="1225"/>
  <c r="T20" i="1225"/>
  <c r="U19" i="1225"/>
  <c r="T19" i="1225"/>
  <c r="U17" i="1225"/>
  <c r="T17" i="1225"/>
  <c r="U16" i="1225"/>
  <c r="T16" i="1225"/>
  <c r="S16" i="1225"/>
  <c r="U12" i="1225"/>
  <c r="T12" i="1225"/>
  <c r="S12" i="1225"/>
  <c r="U11" i="1225"/>
  <c r="T11" i="1225"/>
  <c r="S11" i="1225"/>
  <c r="U50" i="1223"/>
  <c r="T50" i="1223"/>
  <c r="U49" i="1223"/>
  <c r="T49" i="1223"/>
  <c r="U37" i="1223"/>
  <c r="T37" i="1223"/>
  <c r="S37" i="1223"/>
  <c r="U31" i="1223"/>
  <c r="S31" i="1223"/>
  <c r="T31" i="1223"/>
  <c r="U30" i="1223"/>
  <c r="T30" i="1223"/>
  <c r="S30" i="1223"/>
  <c r="U29" i="1223"/>
  <c r="S29" i="1223"/>
  <c r="T29" i="1223"/>
  <c r="U28" i="1223"/>
  <c r="T28" i="1223"/>
  <c r="S28" i="1223"/>
  <c r="U26" i="1223"/>
  <c r="T26" i="1223"/>
  <c r="S26" i="1223"/>
  <c r="T22" i="1223"/>
  <c r="S22" i="1223"/>
  <c r="U21" i="1223"/>
  <c r="T21" i="1223"/>
  <c r="S21" i="1223"/>
  <c r="U19" i="1223"/>
  <c r="T19" i="1223"/>
  <c r="S19" i="1223"/>
  <c r="U16" i="1223"/>
  <c r="T16" i="1223"/>
  <c r="S16" i="1223"/>
  <c r="U14" i="1223"/>
  <c r="T14" i="1223"/>
  <c r="S14" i="1223"/>
  <c r="U10" i="1223"/>
  <c r="T10" i="1223"/>
  <c r="K16" i="1222"/>
  <c r="J16" i="1222"/>
  <c r="K15" i="1222"/>
  <c r="J15" i="1222"/>
  <c r="I15" i="1222"/>
  <c r="K13" i="1222"/>
  <c r="J13" i="1222"/>
  <c r="I13" i="1222"/>
  <c r="K12" i="1222"/>
  <c r="J12" i="1222"/>
  <c r="I12" i="1222"/>
  <c r="K10" i="1222"/>
  <c r="I10" i="1222"/>
  <c r="J10" i="1222"/>
  <c r="J36" i="1221"/>
  <c r="I36" i="1221"/>
  <c r="H36" i="1221"/>
  <c r="J35" i="1221"/>
  <c r="I35" i="1221"/>
  <c r="H35" i="1221"/>
  <c r="J33" i="1221"/>
  <c r="H33" i="1221"/>
  <c r="E33" i="1221"/>
  <c r="I33" i="1221" s="1"/>
  <c r="J32" i="1221"/>
  <c r="I32" i="1221"/>
  <c r="H32" i="1221"/>
  <c r="D30" i="1221"/>
  <c r="F30" i="1221" s="1"/>
  <c r="U66" i="1220"/>
  <c r="T66" i="1220"/>
  <c r="S66" i="1220"/>
  <c r="T64" i="1220"/>
  <c r="U61" i="1220"/>
  <c r="U60" i="1220"/>
  <c r="T60" i="1220"/>
  <c r="U57" i="1220"/>
  <c r="T57" i="1220"/>
  <c r="S57" i="1220"/>
  <c r="U55" i="1220"/>
  <c r="T55" i="1220"/>
  <c r="S55" i="1220"/>
  <c r="U53" i="1220"/>
  <c r="T53" i="1220"/>
  <c r="S53" i="1220"/>
  <c r="U48" i="1220"/>
  <c r="S48" i="1220"/>
  <c r="U41" i="1220"/>
  <c r="T41" i="1220"/>
  <c r="U40" i="1220"/>
  <c r="T40" i="1220"/>
  <c r="U39" i="1220"/>
  <c r="T39" i="1220"/>
  <c r="U36" i="1220"/>
  <c r="T36" i="1220"/>
  <c r="B27" i="1220"/>
  <c r="U25" i="1220"/>
  <c r="T25" i="1220"/>
  <c r="S25" i="1220"/>
  <c r="U23" i="1220"/>
  <c r="T23" i="1220"/>
  <c r="S23" i="1220"/>
  <c r="U21" i="1220"/>
  <c r="T21" i="1220"/>
  <c r="S21" i="1220"/>
  <c r="U20" i="1220"/>
  <c r="T20" i="1220"/>
  <c r="S20" i="1220"/>
  <c r="U18" i="1220"/>
  <c r="T18" i="1220"/>
  <c r="S18" i="1220"/>
  <c r="S17" i="1220"/>
  <c r="U16" i="1220"/>
  <c r="T16" i="1220"/>
  <c r="S16" i="1220"/>
  <c r="U15" i="1220"/>
  <c r="T15" i="1220"/>
  <c r="S15" i="1220"/>
  <c r="U10" i="1220"/>
  <c r="T10" i="1220"/>
  <c r="S10" i="1220"/>
  <c r="U9" i="1220"/>
  <c r="T9" i="1220"/>
  <c r="S9" i="1220"/>
  <c r="I13" i="1219"/>
  <c r="H13" i="1219"/>
  <c r="J13" i="1219"/>
  <c r="I12" i="1219"/>
  <c r="H12" i="1219"/>
  <c r="J12" i="1219"/>
  <c r="F9" i="1219"/>
  <c r="F7" i="1219" s="1"/>
  <c r="E9" i="1219"/>
  <c r="E7" i="1219" s="1"/>
  <c r="D7" i="1219"/>
  <c r="K24" i="1218"/>
  <c r="J24" i="1218"/>
  <c r="I24" i="1218"/>
  <c r="K23" i="1218"/>
  <c r="J23" i="1218"/>
  <c r="I23" i="1218"/>
  <c r="K22" i="1218"/>
  <c r="J22" i="1218"/>
  <c r="I22" i="1218"/>
  <c r="K21" i="1218"/>
  <c r="J21" i="1218"/>
  <c r="I21" i="1218"/>
  <c r="K20" i="1218"/>
  <c r="J20" i="1218"/>
  <c r="I20" i="1218"/>
  <c r="K18" i="1218"/>
  <c r="J18" i="1218"/>
  <c r="I18" i="1218"/>
  <c r="K17" i="1218"/>
  <c r="I17" i="1218"/>
  <c r="K16" i="1218"/>
  <c r="J16" i="1218"/>
  <c r="I16" i="1218"/>
  <c r="K15" i="1218"/>
  <c r="J15" i="1218"/>
  <c r="I15" i="1218"/>
  <c r="F14" i="1218"/>
  <c r="F12" i="1218" s="1"/>
  <c r="F9" i="1218" s="1"/>
  <c r="D14" i="1218"/>
  <c r="D12" i="1218" s="1"/>
  <c r="D9" i="1218" s="1"/>
  <c r="D8" i="1218" s="1"/>
  <c r="K13" i="1218"/>
  <c r="J13" i="1218"/>
  <c r="I13" i="1218"/>
  <c r="K11" i="1218"/>
  <c r="J11" i="1218"/>
  <c r="H92" i="1217"/>
  <c r="J91" i="1217"/>
  <c r="H91" i="1217"/>
  <c r="K91" i="1217" s="1"/>
  <c r="E90" i="1217"/>
  <c r="J89" i="1217"/>
  <c r="H88" i="1217"/>
  <c r="J88" i="1217"/>
  <c r="J87" i="1217"/>
  <c r="J86" i="1217"/>
  <c r="J85" i="1217"/>
  <c r="K84" i="1217"/>
  <c r="J84" i="1217"/>
  <c r="H83" i="1217"/>
  <c r="K83" i="1217" s="1"/>
  <c r="E83" i="1217"/>
  <c r="K81" i="1217"/>
  <c r="J81" i="1217"/>
  <c r="K80" i="1217"/>
  <c r="J80" i="1217"/>
  <c r="K79" i="1217"/>
  <c r="J79" i="1217"/>
  <c r="K78" i="1217"/>
  <c r="J78" i="1217"/>
  <c r="K74" i="1217"/>
  <c r="J74" i="1217"/>
  <c r="J68" i="1217"/>
  <c r="J66" i="1217"/>
  <c r="K65" i="1217"/>
  <c r="J65" i="1217"/>
  <c r="K63" i="1217"/>
  <c r="J63" i="1217"/>
  <c r="K62" i="1217"/>
  <c r="J62" i="1217"/>
  <c r="K60" i="1217"/>
  <c r="J60" i="1217"/>
  <c r="K59" i="1217"/>
  <c r="J59" i="1217"/>
  <c r="K56" i="1217"/>
  <c r="J56" i="1217"/>
  <c r="J54" i="1217"/>
  <c r="K53" i="1217"/>
  <c r="J53" i="1217"/>
  <c r="J50" i="1217"/>
  <c r="J49" i="1217"/>
  <c r="J43" i="1217"/>
  <c r="J42" i="1217"/>
  <c r="E40" i="1217"/>
  <c r="J40" i="1217" s="1"/>
  <c r="I39" i="1217"/>
  <c r="I37" i="1217"/>
  <c r="I36" i="1217"/>
  <c r="I35" i="1217"/>
  <c r="I34" i="1217"/>
  <c r="I31" i="1217"/>
  <c r="I28" i="1217"/>
  <c r="I27" i="1217"/>
  <c r="K22" i="1217"/>
  <c r="I21" i="1217"/>
  <c r="I20" i="1217"/>
  <c r="I19" i="1217"/>
  <c r="I18" i="1217"/>
  <c r="I17" i="1217"/>
  <c r="I16" i="1217"/>
  <c r="K14" i="1217"/>
  <c r="I14" i="1217"/>
  <c r="K13" i="1217"/>
  <c r="I13" i="1217"/>
  <c r="K11" i="1217"/>
  <c r="I11" i="1217"/>
  <c r="K10" i="1217"/>
  <c r="I10" i="1217"/>
  <c r="U94" i="1216"/>
  <c r="T94" i="1216"/>
  <c r="S94" i="1216"/>
  <c r="U93" i="1216"/>
  <c r="T93" i="1216"/>
  <c r="S93" i="1216"/>
  <c r="U92" i="1216"/>
  <c r="S92" i="1216"/>
  <c r="T91" i="1216"/>
  <c r="S91" i="1216"/>
  <c r="U89" i="1216"/>
  <c r="T89" i="1216"/>
  <c r="S89" i="1216"/>
  <c r="S78" i="1216"/>
  <c r="S77" i="1216"/>
  <c r="S76" i="1216"/>
  <c r="U74" i="1216"/>
  <c r="T74" i="1216"/>
  <c r="S74" i="1216"/>
  <c r="U73" i="1216"/>
  <c r="S73" i="1216"/>
  <c r="U72" i="1216"/>
  <c r="S72" i="1216"/>
  <c r="U71" i="1216"/>
  <c r="S71" i="1216"/>
  <c r="U70" i="1216"/>
  <c r="T70" i="1216"/>
  <c r="D70" i="1216"/>
  <c r="U69" i="1216"/>
  <c r="U61" i="1216"/>
  <c r="T61" i="1216"/>
  <c r="S61" i="1216"/>
  <c r="U60" i="1216"/>
  <c r="T60" i="1216"/>
  <c r="S60" i="1216"/>
  <c r="D59" i="1216"/>
  <c r="S59" i="1216" s="1"/>
  <c r="T58" i="1216"/>
  <c r="U56" i="1216"/>
  <c r="T56" i="1216"/>
  <c r="S56" i="1216"/>
  <c r="U55" i="1216"/>
  <c r="S55" i="1216"/>
  <c r="U54" i="1216"/>
  <c r="S54" i="1216"/>
  <c r="U52" i="1216"/>
  <c r="T52" i="1216"/>
  <c r="S52" i="1216"/>
  <c r="U51" i="1216"/>
  <c r="T51" i="1216"/>
  <c r="S51" i="1216"/>
  <c r="U50" i="1216"/>
  <c r="T50" i="1216"/>
  <c r="S50" i="1216"/>
  <c r="T49" i="1216"/>
  <c r="U46" i="1216"/>
  <c r="T45" i="1216"/>
  <c r="D45" i="1216"/>
  <c r="U44" i="1216"/>
  <c r="T44" i="1216"/>
  <c r="S44" i="1216"/>
  <c r="U37" i="1216"/>
  <c r="T37" i="1216"/>
  <c r="S37" i="1216"/>
  <c r="S36" i="1216"/>
  <c r="T35" i="1216"/>
  <c r="U35" i="1216"/>
  <c r="T34" i="1216"/>
  <c r="U34" i="1216"/>
  <c r="S34" i="1216"/>
  <c r="U33" i="1216"/>
  <c r="T33" i="1216"/>
  <c r="S33" i="1216"/>
  <c r="T31" i="1216"/>
  <c r="U31" i="1216"/>
  <c r="S31" i="1216"/>
  <c r="U30" i="1216"/>
  <c r="T30" i="1216"/>
  <c r="S30" i="1216"/>
  <c r="T27" i="1216"/>
  <c r="D27" i="1216"/>
  <c r="D28" i="1216" s="1"/>
  <c r="U25" i="1216"/>
  <c r="T25" i="1216"/>
  <c r="S25" i="1216"/>
  <c r="T24" i="1216"/>
  <c r="U22" i="1216"/>
  <c r="D22" i="1216"/>
  <c r="S22" i="1216" s="1"/>
  <c r="U21" i="1216"/>
  <c r="S21" i="1216"/>
  <c r="T20" i="1216"/>
  <c r="T19" i="1216"/>
  <c r="U19" i="1216"/>
  <c r="S19" i="1216"/>
  <c r="U18" i="1216"/>
  <c r="T18" i="1216"/>
  <c r="S18" i="1216"/>
  <c r="U17" i="1216"/>
  <c r="T17" i="1216"/>
  <c r="S17" i="1216"/>
  <c r="S16" i="1216"/>
  <c r="U15" i="1216"/>
  <c r="T15" i="1216"/>
  <c r="S15" i="1216"/>
  <c r="D12" i="1216"/>
  <c r="J47" i="1215"/>
  <c r="I47" i="1215"/>
  <c r="J46" i="1215"/>
  <c r="I46" i="1215"/>
  <c r="J43" i="1215"/>
  <c r="I43" i="1215"/>
  <c r="H43" i="1215"/>
  <c r="J42" i="1215"/>
  <c r="I42" i="1215"/>
  <c r="H42" i="1215"/>
  <c r="J41" i="1215"/>
  <c r="I41" i="1215"/>
  <c r="H41" i="1215"/>
  <c r="J40" i="1215"/>
  <c r="I40" i="1215"/>
  <c r="H40" i="1215"/>
  <c r="J39" i="1215"/>
  <c r="I39" i="1215"/>
  <c r="H39" i="1215"/>
  <c r="G36" i="1215"/>
  <c r="J36" i="1215" s="1"/>
  <c r="I36" i="1215"/>
  <c r="H34" i="1215"/>
  <c r="E34" i="1215"/>
  <c r="N25" i="1215"/>
  <c r="N24" i="1215"/>
  <c r="N23" i="1215"/>
  <c r="N22" i="1215"/>
  <c r="N21" i="1215"/>
  <c r="N20" i="1215"/>
  <c r="N19" i="1215"/>
  <c r="N18" i="1215"/>
  <c r="N17" i="1215"/>
  <c r="N16" i="1215"/>
  <c r="N15" i="1215"/>
  <c r="N14" i="1215"/>
  <c r="N13" i="1215"/>
  <c r="N12" i="1215"/>
  <c r="J12" i="1215"/>
  <c r="I12" i="1215"/>
  <c r="H12" i="1215"/>
  <c r="N11" i="1215"/>
  <c r="N10" i="1215"/>
  <c r="J10" i="1215"/>
  <c r="I10" i="1215"/>
  <c r="H10" i="1215"/>
  <c r="N9" i="1215"/>
  <c r="J9" i="1215"/>
  <c r="I9" i="1215"/>
  <c r="H9" i="1215"/>
  <c r="N8" i="1215"/>
  <c r="J7" i="1215"/>
  <c r="H7" i="1215"/>
  <c r="S12" i="1216" l="1"/>
  <c r="D13" i="1216"/>
  <c r="S70" i="1216"/>
  <c r="D69" i="1216"/>
  <c r="F53" i="1216"/>
  <c r="T53" i="1216" s="1"/>
  <c r="G7" i="1219"/>
  <c r="J7" i="1219" s="1"/>
  <c r="I7" i="1219"/>
  <c r="J9" i="1219"/>
  <c r="E82" i="1217"/>
  <c r="J82" i="1217" s="1"/>
  <c r="H9" i="1219"/>
  <c r="S10" i="1216"/>
  <c r="G34" i="1215"/>
  <c r="J34" i="1215" s="1"/>
  <c r="S28" i="1220"/>
  <c r="J90" i="1217"/>
  <c r="U28" i="1220"/>
  <c r="K12" i="1218"/>
  <c r="J14" i="1218"/>
  <c r="J12" i="1218"/>
  <c r="F8" i="1218"/>
  <c r="K14" i="1218"/>
  <c r="J83" i="1217"/>
  <c r="H90" i="1217"/>
  <c r="K90" i="1217" s="1"/>
  <c r="T12" i="1216"/>
  <c r="S23" i="1216"/>
  <c r="U27" i="1216"/>
  <c r="S45" i="1216"/>
  <c r="U49" i="1216"/>
  <c r="U58" i="1216"/>
  <c r="U12" i="1216"/>
  <c r="U45" i="1216"/>
  <c r="S58" i="1216"/>
  <c r="S69" i="1216"/>
  <c r="T69" i="1216"/>
  <c r="H30" i="1221"/>
  <c r="F34" i="1221"/>
  <c r="G30" i="1221"/>
  <c r="J30" i="1221" s="1"/>
  <c r="E30" i="1221"/>
  <c r="E34" i="1221" s="1"/>
  <c r="T28" i="1220"/>
  <c r="H7" i="1219"/>
  <c r="I9" i="1219"/>
  <c r="I12" i="1218"/>
  <c r="I14" i="1218"/>
  <c r="T10" i="1216"/>
  <c r="T14" i="1216"/>
  <c r="S20" i="1216"/>
  <c r="U23" i="1216"/>
  <c r="T32" i="1216"/>
  <c r="S32" i="1216"/>
  <c r="S40" i="1216"/>
  <c r="U40" i="1216"/>
  <c r="T40" i="1216"/>
  <c r="S68" i="1216"/>
  <c r="T68" i="1216"/>
  <c r="S14" i="1216"/>
  <c r="U16" i="1216"/>
  <c r="T16" i="1216"/>
  <c r="U20" i="1216"/>
  <c r="U24" i="1216"/>
  <c r="S24" i="1216"/>
  <c r="S27" i="1216"/>
  <c r="U32" i="1216"/>
  <c r="T36" i="1216"/>
  <c r="U36" i="1216"/>
  <c r="S49" i="1216"/>
  <c r="U53" i="1216"/>
  <c r="U59" i="1216"/>
  <c r="T59" i="1216"/>
  <c r="U68" i="1216"/>
  <c r="U91" i="1216"/>
  <c r="S35" i="1216"/>
  <c r="I34" i="1215"/>
  <c r="H36" i="1215"/>
  <c r="J8" i="1218" l="1"/>
  <c r="I8" i="1218"/>
  <c r="K8" i="1218"/>
  <c r="S53" i="1216"/>
  <c r="H82" i="1217"/>
  <c r="K82" i="1217" s="1"/>
  <c r="J34" i="1221"/>
  <c r="H34" i="1221"/>
  <c r="I34" i="1221"/>
  <c r="I30" i="1221"/>
  <c r="I9" i="1218"/>
  <c r="J9" i="1218"/>
  <c r="K9" i="1218"/>
  <c r="U38" i="1216"/>
  <c r="S38" i="1216"/>
  <c r="T26" i="1216"/>
  <c r="S26" i="1216"/>
  <c r="U26" i="1216"/>
  <c r="T29" i="1216"/>
  <c r="S29" i="1216"/>
  <c r="U29" i="1216"/>
  <c r="U14" i="1216"/>
  <c r="U13" i="1216"/>
  <c r="T13" i="1216"/>
  <c r="S13" i="1216"/>
  <c r="U10" i="1216" l="1"/>
  <c r="S28" i="1216"/>
  <c r="T28" i="1216"/>
  <c r="U28" i="1216"/>
  <c r="T11" i="1216"/>
  <c r="S11" i="1216"/>
  <c r="U11" i="1216"/>
  <c r="O61" i="1214" l="1"/>
  <c r="L61" i="1214"/>
  <c r="O60" i="1214"/>
  <c r="L60" i="1214"/>
  <c r="O52" i="1214"/>
  <c r="L52" i="1214"/>
  <c r="O43" i="1214"/>
  <c r="L43" i="1214"/>
  <c r="O24" i="1214"/>
  <c r="L24" i="1214"/>
  <c r="O21" i="1214"/>
  <c r="L21" i="1214"/>
  <c r="L20" i="1214"/>
  <c r="O19" i="1214"/>
  <c r="L19" i="1214"/>
  <c r="T47" i="1220"/>
  <c r="T48" i="12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G40" authorId="0" shapeId="0" xr:uid="{00000000-0006-0000-6C04-000001000000}">
      <text>
        <r>
          <rPr>
            <b/>
            <sz val="9"/>
            <color indexed="81"/>
            <rFont val="Tahoma"/>
            <family val="2"/>
          </rPr>
          <t>Windows User:</t>
        </r>
        <r>
          <rPr>
            <sz val="9"/>
            <color indexed="81"/>
            <rFont val="Tahoma"/>
            <family val="2"/>
          </rPr>
          <t xml:space="preserve">
Tăng 0,8ha so với thực tế</t>
        </r>
      </text>
    </comment>
    <comment ref="H61" authorId="0" shapeId="0" xr:uid="{00000000-0006-0000-6C04-000002000000}">
      <text>
        <r>
          <rPr>
            <b/>
            <sz val="9"/>
            <color indexed="81"/>
            <rFont val="Tahoma"/>
            <family val="2"/>
          </rPr>
          <t>Windows User:</t>
        </r>
        <r>
          <rPr>
            <sz val="9"/>
            <color indexed="81"/>
            <rFont val="Tahoma"/>
            <family val="2"/>
          </rPr>
          <t xml:space="preserve">
Giao tổng thể sản lượng là cao hơn</t>
        </r>
      </text>
    </comment>
    <comment ref="E68" authorId="0" shapeId="0" xr:uid="{00000000-0006-0000-6C04-000003000000}">
      <text>
        <r>
          <rPr>
            <b/>
            <sz val="9"/>
            <color indexed="81"/>
            <rFont val="Tahoma"/>
            <family val="2"/>
          </rPr>
          <t>Windows User:</t>
        </r>
        <r>
          <rPr>
            <sz val="9"/>
            <color indexed="81"/>
            <rFont val="Tahoma"/>
            <family val="2"/>
          </rPr>
          <t xml:space="preserve">
QĐ giao tính sai công thức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WIN_10</author>
  </authors>
  <commentList>
    <comment ref="F14" authorId="0" shapeId="0" xr:uid="{330B4C09-4007-4785-9E1E-A65AA7531B88}">
      <text>
        <r>
          <rPr>
            <b/>
            <sz val="9"/>
            <color indexed="81"/>
            <rFont val="Tahoma"/>
            <family val="2"/>
          </rPr>
          <t>WIN_10:</t>
        </r>
        <r>
          <rPr>
            <sz val="9"/>
            <color indexed="81"/>
            <rFont val="Tahoma"/>
            <family val="2"/>
          </rPr>
          <t xml:space="preserve">
Hố Mít còn 17 lớp</t>
        </r>
      </text>
    </comment>
  </commentList>
</comments>
</file>

<file path=xl/sharedStrings.xml><?xml version="1.0" encoding="utf-8"?>
<sst xmlns="http://schemas.openxmlformats.org/spreadsheetml/2006/main" count="1893" uniqueCount="808">
  <si>
    <t>Triệu đồng</t>
  </si>
  <si>
    <t>Xã</t>
  </si>
  <si>
    <t xml:space="preserve">Chỉ tiêu </t>
  </si>
  <si>
    <t xml:space="preserve">Đơn vị tính </t>
  </si>
  <si>
    <t>Thu NSNN trên địa bàn</t>
  </si>
  <si>
    <t>Tấn</t>
  </si>
  <si>
    <t>Tỷ đồng</t>
  </si>
  <si>
    <t>STT</t>
  </si>
  <si>
    <t>%</t>
  </si>
  <si>
    <t>%o</t>
  </si>
  <si>
    <t>Ha</t>
  </si>
  <si>
    <t>Người</t>
  </si>
  <si>
    <t>So sánh (%)</t>
  </si>
  <si>
    <t>Biểu số 1</t>
  </si>
  <si>
    <t>Ước TH cả năm</t>
  </si>
  <si>
    <t>Ghi chú</t>
  </si>
  <si>
    <t>Mức giảm tỷ lệ hộ nghèo</t>
  </si>
  <si>
    <t>Tỷ lệ trẻ em dưới 5 tuổi bị suy dinh dưỡng</t>
  </si>
  <si>
    <t xml:space="preserve">Tỷ lệ che phủ rừng </t>
  </si>
  <si>
    <t>chị thủy</t>
  </si>
  <si>
    <t>Tỷ lệ xã đạt chuẩn nông thôn mới</t>
  </si>
  <si>
    <t>-</t>
  </si>
  <si>
    <t xml:space="preserve">Giáo dục </t>
  </si>
  <si>
    <t xml:space="preserve">Văn hóa </t>
  </si>
  <si>
    <t xml:space="preserve">Kế hoạch </t>
  </si>
  <si>
    <t>Nông, lâm nghiệp và thuỷ sản</t>
  </si>
  <si>
    <t>Công nghiệp và xây dựng</t>
  </si>
  <si>
    <t>Dịch vụ</t>
  </si>
  <si>
    <t>Thuế sản phẩm trừ trợ cấp sản phẩm</t>
  </si>
  <si>
    <t>Các chỉ tiêu nông nghiệp, nông thôn mới</t>
  </si>
  <si>
    <t>Giá trị tăng ngành nông nghiệp</t>
  </si>
  <si>
    <t xml:space="preserve">Số xã đạt chuẩn nông thôn mới </t>
  </si>
  <si>
    <t xml:space="preserve">Tổng kim ngạch xuất nhập khẩu </t>
  </si>
  <si>
    <t>Tốc độ tăng kim ngạch xuất nhập khẩu</t>
  </si>
  <si>
    <t>Tốc độ tăng kim ngạch xuất khẩu hàng địa phương</t>
  </si>
  <si>
    <t>Tổng lượt khách du lịch tăng</t>
  </si>
  <si>
    <t>Hạ tầng nông thôn</t>
  </si>
  <si>
    <t>Tỷ lệ thôn, bản có đường xe máy hoặc ô tô đi lại thuận lợi</t>
  </si>
  <si>
    <t xml:space="preserve">Tỷ lệ hộ được sử dụng điện lưới quốc gia </t>
  </si>
  <si>
    <t>Tỷ lệ dân số đô thị được cung cấp nước sạch qua hệ thống cấp nước tập trung</t>
  </si>
  <si>
    <t>Tỷ lệ dân số nông thôn được sử dụng nước hợp vệ sinh</t>
  </si>
  <si>
    <t>Tỷ lệ trường học được xây dựng kiên cố</t>
  </si>
  <si>
    <t>Tỷ lệ trạm y tế xã được xây dựng kiên cố</t>
  </si>
  <si>
    <t xml:space="preserve">Giữ vững và nâng cao chất lượng phổ cập giáo dục Mầm non cho trẻ 5 tuổi </t>
  </si>
  <si>
    <t>Tỷ lệ xã, phường, thị trấn đạt chuẩn phổ cập giáo dục tiểu học mức độ 2 trở lên và đạt chuẩn phổ cập giáo dục trung học cơ sở mức độ 1 trở lên</t>
  </si>
  <si>
    <t>Tỷ lệ học sinh mẫu giáo đến trường</t>
  </si>
  <si>
    <t>Tỷ lệ tỷ lệ học sinh trong độ tuổi tiểu học đến trường</t>
  </si>
  <si>
    <t>Tỷ lệ học sinh trong độ tuổi trung học cơ sở đến trường</t>
  </si>
  <si>
    <t>Tỷ lệ học sinh trong độ tuổi trung học phổ thông đến trường</t>
  </si>
  <si>
    <t>Tỷ lệ dân số được quản lý bằng hồ sơ sức khỏe điện tử</t>
  </si>
  <si>
    <t>Mức giảm tỷ suất sinh</t>
  </si>
  <si>
    <t>Thể nhẹ cân</t>
  </si>
  <si>
    <t>Thể thấp còi</t>
  </si>
  <si>
    <t xml:space="preserve">Giảm nghèo, giải quyết việc làm </t>
  </si>
  <si>
    <t>Riêng các huyện nghèo</t>
  </si>
  <si>
    <t>Số lao động được giải quyết việc làm trong năm</t>
  </si>
  <si>
    <t>Số lao động được đào tạo nghề trong năm</t>
  </si>
  <si>
    <t>Tỷ lệ lao động qua đào tạo</t>
  </si>
  <si>
    <t>Tỷ lệ thôn, bản, khu dân cư có nhà văn hóa</t>
  </si>
  <si>
    <t>Tỷ lệ hộ gia đình đạt tiêu chuẩn văn hóa</t>
  </si>
  <si>
    <t>Tỷ lệ cơ quan, đơn vị, trường học đạt tiêu chuẩn văn hóa</t>
  </si>
  <si>
    <t>Tỷ lệ đồng bào dân tộc thiểu số được xem truyền hình và nghe đài phát thanh</t>
  </si>
  <si>
    <t>Môi trường</t>
  </si>
  <si>
    <t>Tỷ lệ chất thải rắn sinh hoạt đô thị được thu gom và xử lý</t>
  </si>
  <si>
    <t>Tỷ lệ số xã, phường, thị trấn tại các huyện, thành phố được thu gom, xử lý rác thải sinh hoạt</t>
  </si>
  <si>
    <t>+</t>
  </si>
  <si>
    <t xml:space="preserve"> Tr. USD </t>
  </si>
  <si>
    <t>Tr.USD</t>
  </si>
  <si>
    <t>Xuất khẩu hàng địa phương</t>
  </si>
  <si>
    <t>1/10.000</t>
  </si>
  <si>
    <t>Y tế, dân số</t>
  </si>
  <si>
    <t>Tỷ lệ trường đạt chuẩn quốc gia</t>
  </si>
  <si>
    <t>Tốc độ tăng đàn gia súc</t>
  </si>
  <si>
    <t>Tốc độ tăng trưởng tổng sản phẩm trên địa bàn</t>
  </si>
  <si>
    <t>Trong đó: Số xã đạt chuẩn nông thôn mới trong năm</t>
  </si>
  <si>
    <t>Thực hiện năm 2021</t>
  </si>
  <si>
    <t xml:space="preserve"> Năm 2022</t>
  </si>
  <si>
    <t>Kế hoạch 2023</t>
  </si>
  <si>
    <t>Ước TH 2022/TH 2021</t>
  </si>
  <si>
    <t>Ước TH 2022/KH 2022</t>
  </si>
  <si>
    <t>KH 2023/ Ước TH 2022</t>
  </si>
  <si>
    <t xml:space="preserve"> MỘT SỐ CHỈ TIÊU CHỦ YẾU KẾ HOẠCH PHÁT TRIỂN KINH TẾ - XÃ HỘI NĂM 2023</t>
  </si>
  <si>
    <t>Cơ cấu GRDP theo ngành kinh tế (giá hiện hành)</t>
  </si>
  <si>
    <t xml:space="preserve">Tổng sản lượng lương thực có hạt </t>
  </si>
  <si>
    <t>Diện tích cây chè</t>
  </si>
  <si>
    <t>Trong đó: Diện tích trồng mới</t>
  </si>
  <si>
    <t>Số bác sỹ trên vạn dân</t>
  </si>
  <si>
    <t>Tỷ lệ dân số nông thôn được sử dụng nước sạch</t>
  </si>
  <si>
    <t>Biểu số 4</t>
  </si>
  <si>
    <t>Chỉ tiêu</t>
  </si>
  <si>
    <t>Đơn vị tính</t>
  </si>
  <si>
    <t>KH năm 2023/ước TH 2022</t>
  </si>
  <si>
    <t>I</t>
  </si>
  <si>
    <t>Tổng mức bán lẻ HH và doanh thu dịch vụ tiêu dùng (giá hiện hành)</t>
  </si>
  <si>
    <t>Phân theo ngành kinh tế</t>
  </si>
  <si>
    <t>Thương nghiệp (giá hiện hành)</t>
  </si>
  <si>
    <t>Dịch vụ lưu trú và ăn uống</t>
  </si>
  <si>
    <t>Dịch vụ lữ hành và hoạt động hỗ trợ du lịch</t>
  </si>
  <si>
    <t>II</t>
  </si>
  <si>
    <t>Khách sạn - nhà hàng - dịch vụ du lịch</t>
  </si>
  <si>
    <t>Mạng lưới</t>
  </si>
  <si>
    <t xml:space="preserve"> Số Khách sạn</t>
  </si>
  <si>
    <t>Cái</t>
  </si>
  <si>
    <t>Trong đó: Khách sạn 3 sao trở lên</t>
  </si>
  <si>
    <t xml:space="preserve"> Số phòng khách sạn</t>
  </si>
  <si>
    <t>Phòng</t>
  </si>
  <si>
    <t>Công suất sử dụng phòng</t>
  </si>
  <si>
    <t xml:space="preserve"> Nhà hàng</t>
  </si>
  <si>
    <t>Tổng lượt khách du lịch</t>
  </si>
  <si>
    <t>lượt người</t>
  </si>
  <si>
    <t>Tổng lượt khách du lịch tăng mỗi năm</t>
  </si>
  <si>
    <t xml:space="preserve"> Trong đó:</t>
  </si>
  <si>
    <t xml:space="preserve">  Khách quốc tế</t>
  </si>
  <si>
    <t>Lượt người</t>
  </si>
  <si>
    <t>+ Ngày lưu trú/ khách quốc tế</t>
  </si>
  <si>
    <t>Ngày</t>
  </si>
  <si>
    <t>+ Mức chi tiêu trong ngày/khách quốc tế</t>
  </si>
  <si>
    <t xml:space="preserve"> Khách nội địa</t>
  </si>
  <si>
    <t>+Ngày lưu trú/ khách nội địa</t>
  </si>
  <si>
    <t>+ Mức chi tiêu trong ngày/khách nội địa</t>
  </si>
  <si>
    <t>Doanh thu ngành du lịch</t>
  </si>
  <si>
    <t xml:space="preserve">                 + Khách quốc tế                     </t>
  </si>
  <si>
    <t xml:space="preserve">                  + Khách nội địa</t>
  </si>
  <si>
    <t>Tổng kim ngạch xuất, nhập khẩu</t>
  </si>
  <si>
    <t>Triệu USD</t>
  </si>
  <si>
    <t>Tốc độ tăng</t>
  </si>
  <si>
    <t xml:space="preserve"> % </t>
  </si>
  <si>
    <t>Giá trị hàng xuất khẩu</t>
  </si>
  <si>
    <t>Giá trị xuất khẩu của tỉnh khác qua địa bàn</t>
  </si>
  <si>
    <t>Giá trị xuất khẩu của địa phương</t>
  </si>
  <si>
    <t>Một số mặt hàng chủ yếu :</t>
  </si>
  <si>
    <t xml:space="preserve"> + Thảo quả</t>
  </si>
  <si>
    <t>Khối lượng</t>
  </si>
  <si>
    <t xml:space="preserve"> + Chè</t>
  </si>
  <si>
    <t xml:space="preserve"> + Hàng hóa khác (Ngô, chuối lá, sắn)</t>
  </si>
  <si>
    <t>Giá trị hàng nhập khẩu</t>
  </si>
  <si>
    <t>Phương tiện xuất nhập cảnh</t>
  </si>
  <si>
    <t>Lượt</t>
  </si>
  <si>
    <t>Ẩn, do tình hình dịch bệnh 2021 đạt thấp, ko có cơ sở XD cho năm 2022</t>
  </si>
  <si>
    <t>Hành khách xuất nhập cảnh</t>
  </si>
  <si>
    <t>Biểu số 2</t>
  </si>
  <si>
    <t>CHỈ TIÊU PHÁT TRIỂN SẢN XUẤT NÔNG - LÂM - NGƯ NGHIỆP, PHÁT TRIỂN NÔNG THÔN</t>
  </si>
  <si>
    <t>TT</t>
  </si>
  <si>
    <t>TH năm 2021</t>
  </si>
  <si>
    <t>Năm 2022</t>
  </si>
  <si>
    <t>Kế hoạch năm 2023</t>
  </si>
  <si>
    <t>Kế hoạch</t>
  </si>
  <si>
    <t>Tổng sản lượng lương thực có hạt</t>
  </si>
  <si>
    <t xml:space="preserve">Trong đó: - Thóc </t>
  </si>
  <si>
    <t>Lúa cả năm:  Diện tích</t>
  </si>
  <si>
    <t xml:space="preserve"> Năng suất</t>
  </si>
  <si>
    <t>Tạ/ha</t>
  </si>
  <si>
    <t xml:space="preserve"> Sản lượng</t>
  </si>
  <si>
    <t xml:space="preserve">Lúa đông xuân: Diện tích </t>
  </si>
  <si>
    <t xml:space="preserve">              Năng suất</t>
  </si>
  <si>
    <t xml:space="preserve">              Sản Lượng</t>
  </si>
  <si>
    <t>Lúa mùa: Diện tích</t>
  </si>
  <si>
    <t xml:space="preserve">Lúa nương: Diện tích </t>
  </si>
  <si>
    <t>DT lúa hàng hóa tập trung</t>
  </si>
  <si>
    <t>Ngô cả năm: Diện tích</t>
  </si>
  <si>
    <t>Năng suất</t>
  </si>
  <si>
    <t>Sản lượng</t>
  </si>
  <si>
    <t xml:space="preserve">Ngô xuân hè: Diện tích </t>
  </si>
  <si>
    <t xml:space="preserve">Ngô thu đông: Diện tích </t>
  </si>
  <si>
    <t>Cây ăn quả</t>
  </si>
  <si>
    <t xml:space="preserve"> Sản lượng cây ăn quả</t>
  </si>
  <si>
    <t xml:space="preserve"> Diện tích trồng mới</t>
  </si>
  <si>
    <t xml:space="preserve">Cây chè: diện tích </t>
  </si>
  <si>
    <t>Trong đó: Trồng mới</t>
  </si>
  <si>
    <t xml:space="preserve"> Diện tích chè kinh doanh</t>
  </si>
  <si>
    <t>Sản lượng chè búp tươi</t>
  </si>
  <si>
    <t>Cây cao su: Diện tích</t>
  </si>
  <si>
    <t>III</t>
  </si>
  <si>
    <t xml:space="preserve">Tổng đàn gia súc </t>
  </si>
  <si>
    <t>Con</t>
  </si>
  <si>
    <t xml:space="preserve"> Đàn trâu</t>
  </si>
  <si>
    <t xml:space="preserve"> Đàn bò</t>
  </si>
  <si>
    <t xml:space="preserve"> Đàn lợn </t>
  </si>
  <si>
    <t>Tổng đàn gia cầm</t>
  </si>
  <si>
    <t>1.000 con</t>
  </si>
  <si>
    <t>Thịt hơi các loại</t>
  </si>
  <si>
    <t>Trong đó: Thịt lợn</t>
  </si>
  <si>
    <t>IV</t>
  </si>
  <si>
    <t>THỦY SẢN</t>
  </si>
  <si>
    <t>Sản lượng đánh bắt, nuôi trồng</t>
  </si>
  <si>
    <t xml:space="preserve"> - Sản lượng nuôi trồng</t>
  </si>
  <si>
    <t xml:space="preserve"> - Sản lượng đánh bắt</t>
  </si>
  <si>
    <t xml:space="preserve"> - Nuôi cá nước lạnh</t>
  </si>
  <si>
    <t xml:space="preserve"> + Số cơ sở</t>
  </si>
  <si>
    <t>Cơ sở</t>
  </si>
  <si>
    <t xml:space="preserve"> + Thể tích nuôi</t>
  </si>
  <si>
    <t>M3</t>
  </si>
  <si>
    <t>V</t>
  </si>
  <si>
    <t>LÂM NGHIỆP</t>
  </si>
  <si>
    <t>Tỷ lệ che phủ rừng</t>
  </si>
  <si>
    <t>Tổng DT rừng hiện có (tính cả cao su)</t>
  </si>
  <si>
    <t xml:space="preserve">Trong đó diện tích rừng trồng mới </t>
  </si>
  <si>
    <t xml:space="preserve">Rừng sản xuất </t>
  </si>
  <si>
    <t xml:space="preserve">Trong đó: Cây Quế </t>
  </si>
  <si>
    <t xml:space="preserve">                Cây gỗ lớn</t>
  </si>
  <si>
    <t>Rừng phòng hộ</t>
  </si>
  <si>
    <t xml:space="preserve">Trong đó: Sơn tra </t>
  </si>
  <si>
    <t>2.1</t>
  </si>
  <si>
    <t>Rừng tự nhiên</t>
  </si>
  <si>
    <t>Rừng đặc dụng</t>
  </si>
  <si>
    <t>Rừng sản xuất</t>
  </si>
  <si>
    <t>2.2</t>
  </si>
  <si>
    <t>Rừng trồng</t>
  </si>
  <si>
    <t>2.3</t>
  </si>
  <si>
    <t xml:space="preserve">Rừng ngoài QH lâm nghiệp </t>
  </si>
  <si>
    <t>Cây cao su</t>
  </si>
  <si>
    <t>2.4</t>
  </si>
  <si>
    <t>Cây Mắc ca (Tổng diện tích)</t>
  </si>
  <si>
    <t>Trong đó trồng mới</t>
  </si>
  <si>
    <t xml:space="preserve">Ha </t>
  </si>
  <si>
    <t>Khoán bảo vệ rừng</t>
  </si>
  <si>
    <t>Khoanh nuôi rừng tái sinh</t>
  </si>
  <si>
    <t>VI</t>
  </si>
  <si>
    <t>PHÁT TRIỂN NÔNG THÔN</t>
  </si>
  <si>
    <t>Tỷ lệ hộ dân tộc thiểu số được sử dụng nước sinh hoạt hợp vệ sinh</t>
  </si>
  <si>
    <t>Thực hiện bộ tiêu chí quốc gia về NTM</t>
  </si>
  <si>
    <t>Tỷ lệ số xã đạt tiêu chuẩn NTM</t>
  </si>
  <si>
    <t>Số xã hoàn thành 19 tiêu chí NTM</t>
  </si>
  <si>
    <t>Số xã đạt từ 15-18 tiêu chí</t>
  </si>
  <si>
    <t>Số xã đạt từ 10-14 tiêu chí</t>
  </si>
  <si>
    <t>Số xã đạt từ 5-9 tiêu chí</t>
  </si>
  <si>
    <t>Số xã đạt dưới 5 tiêu chí</t>
  </si>
  <si>
    <t>Bình quân tiêu chí trên xã</t>
  </si>
  <si>
    <t>Tiêu chí/xã</t>
  </si>
  <si>
    <t>KẾ HOẠCH HỖ TRỢ SẢN XUẤT NÔNG NGHIỆP THỰC HIỆN CÁC NGHỊ QUYẾT CỦA HĐND TỈNH</t>
  </si>
  <si>
    <t>Nội dung hỗ trợ</t>
  </si>
  <si>
    <t xml:space="preserve">HỖ TRỢ SẢN XUẤT NÔNG NGHIỆP </t>
  </si>
  <si>
    <t>Hỗ trợ giống lúa thuần</t>
  </si>
  <si>
    <t>Diện tích hỗ trợ</t>
  </si>
  <si>
    <t>Khối lượng hỗ trợ</t>
  </si>
  <si>
    <t>Hỗ trợ giống ngô lai</t>
  </si>
  <si>
    <t xml:space="preserve">Hỗ trợ phát triển và bảo tồn cây chè </t>
  </si>
  <si>
    <t xml:space="preserve"> -</t>
  </si>
  <si>
    <t xml:space="preserve"> Hỗ trợ trồng chè nguyên liệu tập trung</t>
  </si>
  <si>
    <t xml:space="preserve"> Trong đó: thực hiện Đề án phát triển sản xuất nông nghiệp các xã đặc biệt khó khăn và các xã biên giới giai đoạn 2020-2025</t>
  </si>
  <si>
    <t>Hỗ trợ phát triển và bảo tồn chè cổ thụ (thực hiện Đề án phát triển sản xuất nông nghiệp các xã đặc biệt khó khăn và các xã biên giới giai đoạn 2020-2025)</t>
  </si>
  <si>
    <t xml:space="preserve">Hỗ trợ phát triển cây quế </t>
  </si>
  <si>
    <t>Trong đó: thực hiện Đề án phát triển sản xuất nông nghiệp các xã đặc biệt khó khăn và các xã biên giới giai đoạn 2020-2025</t>
  </si>
  <si>
    <t xml:space="preserve">Hỗ trợ phát triển cây ăn quả tập trung và cải tạo vườn tạp </t>
  </si>
  <si>
    <t xml:space="preserve">Hỗ trợ phát triển cây sơn tra </t>
  </si>
  <si>
    <t xml:space="preserve">Hỗ trợ chuyển đổi phương thúc chăn nuôi và cải tạo đàn gia súc </t>
  </si>
  <si>
    <t>a</t>
  </si>
  <si>
    <t xml:space="preserve">Hỗ trợ chuyển đổi phương thức chăn nuôi </t>
  </si>
  <si>
    <t xml:space="preserve"> +</t>
  </si>
  <si>
    <t xml:space="preserve">Hỗ trợ hộ gia đình làm chuồng </t>
  </si>
  <si>
    <t>Hộ</t>
  </si>
  <si>
    <t xml:space="preserve">Hỗ trợ xây dựng chuồng trại tập trung </t>
  </si>
  <si>
    <t xml:space="preserve">Hỗ trợ trồng cỏ </t>
  </si>
  <si>
    <t>b</t>
  </si>
  <si>
    <t xml:space="preserve">Hỗ trợ cải tạo đàn gia súc </t>
  </si>
  <si>
    <t xml:space="preserve">Hỗ trợ trâu, bò đực giống </t>
  </si>
  <si>
    <t xml:space="preserve">Hỗ trợ thụ tinh nhân tạo </t>
  </si>
  <si>
    <t xml:space="preserve">Liều </t>
  </si>
  <si>
    <t xml:space="preserve">Hỗ trợ khai hoang ruộng nước </t>
  </si>
  <si>
    <t>Hỗ trợ vôi cải tạo đất ruộng</t>
  </si>
  <si>
    <t xml:space="preserve">Diện tích hỗ trợ </t>
  </si>
  <si>
    <t xml:space="preserve"> - </t>
  </si>
  <si>
    <t xml:space="preserve">Khối lượng hỗ trợ </t>
  </si>
  <si>
    <t xml:space="preserve">Tấn </t>
  </si>
  <si>
    <t>Hỗ trợ phát triển cơ giới hóa nông nghiệp</t>
  </si>
  <si>
    <t>Máy</t>
  </si>
  <si>
    <t xml:space="preserve">Hỗ trợ nuôi tôm, cá lồng </t>
  </si>
  <si>
    <t xml:space="preserve">Lồng </t>
  </si>
  <si>
    <t>Phát triển đường giao thông nội đồng vùng chè cổ thụ (thực hiện Đề án phát triển sản xuất nông nghiệp các xã đặc biệt khó khăn và các xã biên giới giai đoạn 2020-2025)</t>
  </si>
  <si>
    <t>Km</t>
  </si>
  <si>
    <t>Xây dựng mô hình khuyến nông (thực hiện Đề án phát triển sản xuất nông nghiệp các xã đặc biệt khó khăn và các xã biên giới giai đoạn 2020-2025)</t>
  </si>
  <si>
    <t>Mô hình</t>
  </si>
  <si>
    <t>Thực hiện Đề án phát triển một số cây dược liệu</t>
  </si>
  <si>
    <t>Sâm Lai Châu</t>
  </si>
  <si>
    <t>Bảy lá một hoa</t>
  </si>
  <si>
    <t>Lan Kim tuyến</t>
  </si>
  <si>
    <t>Đương quy</t>
  </si>
  <si>
    <t>Actiso</t>
  </si>
  <si>
    <t>HỖ TRỢ SẢN XUẤT THEO NGHỊ QUYẾT SỐ 07/2021/NQ-HĐND</t>
  </si>
  <si>
    <t>Hỗ trợ sản xuất lúa hàng hóa tập trung</t>
  </si>
  <si>
    <t>Diện tích</t>
  </si>
  <si>
    <t>Hỗ trợ vôi cải tạo đất</t>
  </si>
  <si>
    <t>Hỗ trợ phát triển chè</t>
  </si>
  <si>
    <t>Hỗ trợ phát triển vùng chè tập trung chất lượng cao</t>
  </si>
  <si>
    <t>Phát triển cây chè cổ thụ</t>
  </si>
  <si>
    <t>c</t>
  </si>
  <si>
    <t>Bảo tồn chè cổ thụ</t>
  </si>
  <si>
    <t>Cây</t>
  </si>
  <si>
    <t>Hỗ trợ trồng mới cây ăn quả tập trung</t>
  </si>
  <si>
    <t>Hỗ trợ trồng hoa, rau củ quả</t>
  </si>
  <si>
    <t>Đối với hoa địa lan</t>
  </si>
  <si>
    <t>Chậu</t>
  </si>
  <si>
    <t>Đối với hoa rau củ quả khác</t>
  </si>
  <si>
    <t>Hỗ trợ chuồng trại chăn nuôi</t>
  </si>
  <si>
    <t>Hỗ trợ làm hầm biogas và đệm lót sinh học</t>
  </si>
  <si>
    <t xml:space="preserve">Hỗ trợ làm hầm biogas </t>
  </si>
  <si>
    <t>Hỗ trợ làm đệm lót sinh học</t>
  </si>
  <si>
    <t>Hỗ trợ trồng cỏ và các loại cây thức ăn</t>
  </si>
  <si>
    <t>Hỗ trợ phát triển nuôi ong</t>
  </si>
  <si>
    <t>Thùng</t>
  </si>
  <si>
    <t>Hỗ trợ nuôi cá lồng</t>
  </si>
  <si>
    <t>Lồng</t>
  </si>
  <si>
    <t>Hỗ trợ phát triển sản phẩm OCOP</t>
  </si>
  <si>
    <t>SP</t>
  </si>
  <si>
    <t>Điểm</t>
  </si>
  <si>
    <t>Hỗ trợ phát triển nông nghiệp ứng dụng công nghệ cao</t>
  </si>
  <si>
    <t>Hỗ trợ nhà màng, nhà lưới</t>
  </si>
  <si>
    <t>Hỗ trợ hệ thống tưới tiên tiến trong nhà màng</t>
  </si>
  <si>
    <t>Nhà</t>
  </si>
  <si>
    <t>Hỗ trợ áp dụng các tiêu chuẩn, quy chuẩn đảm bảo ATTP</t>
  </si>
  <si>
    <t>TRỒNG MỚI, CHĂM SÓC, TRỒNG BỔ SUNG RỪNG NĂM 2022 THEO NGHỊ QUYẾT SỐ 08/2021/NQ-HĐND</t>
  </si>
  <si>
    <t>Trồng rừng mới</t>
  </si>
  <si>
    <t xml:space="preserve">Quế </t>
  </si>
  <si>
    <t>Gỗ lớn</t>
  </si>
  <si>
    <t>Chăm sóc rừng trồng</t>
  </si>
  <si>
    <t>Chăm sóc diện tích Quế</t>
  </si>
  <si>
    <t>Năm thứ 2 (rừng trồng năm 2021)</t>
  </si>
  <si>
    <t>Năm thứ 3 (rừng trồng năm 2020)</t>
  </si>
  <si>
    <t>Năm thứ 4 (rừng trồng năm 2019)</t>
  </si>
  <si>
    <t>Diện tích trồng bổ sung</t>
  </si>
  <si>
    <t>Trồng dặm, bổ sung (rừng trồng Quế năm 2018)</t>
  </si>
  <si>
    <t>Chăm sóc diện tích cây gỗ lớn</t>
  </si>
  <si>
    <t>Năm thứ 2 (rừng trồng năm 2022)</t>
  </si>
  <si>
    <t>Năm thứ 3 (rừng trồng năm 2021)</t>
  </si>
  <si>
    <t>Biểu số 3</t>
  </si>
  <si>
    <t>CHỈ TIÊU PHÁT TRIỂN SẢN XUẤT CÔNG NGHIỆP</t>
  </si>
  <si>
    <t xml:space="preserve"> Giá trị sản xuất công nghiệp (theo giá so sánh năm 2010)</t>
  </si>
  <si>
    <t xml:space="preserve"> Phân theo thành phần kinh tế</t>
  </si>
  <si>
    <t>Quốc doanh Trung ương</t>
  </si>
  <si>
    <t>Quốc doanh địa phương</t>
  </si>
  <si>
    <t>CN ngoài quốc doanh</t>
  </si>
  <si>
    <t xml:space="preserve"> CN có vốn đầu tư nước ngoài</t>
  </si>
  <si>
    <t>Phân theo ngành công nghiệp</t>
  </si>
  <si>
    <t>Công nghiệp khai khoáng</t>
  </si>
  <si>
    <t>Công nghiệp chế biến, chế tạo</t>
  </si>
  <si>
    <t xml:space="preserve">Sản xuất và phân phối điện, khí đốt, nước nóng, hơi nước và điều hòa không khí </t>
  </si>
  <si>
    <t>Cung cấp nước, quản lý và xử lý rác thải, nước thải</t>
  </si>
  <si>
    <t>Một số sản phẩm chủ yếu</t>
  </si>
  <si>
    <t>Điện sản xuất</t>
  </si>
  <si>
    <t>Tr. kwh</t>
  </si>
  <si>
    <t xml:space="preserve">Đá xây dựng </t>
  </si>
  <si>
    <t>m3</t>
  </si>
  <si>
    <t>Chè khô các loại</t>
  </si>
  <si>
    <t>Gạch xây các loại</t>
  </si>
  <si>
    <t>1000 viên</t>
  </si>
  <si>
    <t>Nước máy sản xuất</t>
  </si>
  <si>
    <t>1000m3</t>
  </si>
  <si>
    <t>Quặng các loại</t>
  </si>
  <si>
    <t>Xi măng</t>
  </si>
  <si>
    <t>Cao su</t>
  </si>
  <si>
    <t>Hạ tầng điện lưới</t>
  </si>
  <si>
    <t>Tỷ lệ hộ được sử dụng điện lưới Quốc gia</t>
  </si>
  <si>
    <t>Trong đó: Tỷ lệ hộ nông thôn được sử dụng điện lưới quốc gia</t>
  </si>
  <si>
    <t>Biểu số 5</t>
  </si>
  <si>
    <t>CHỈ TIÊU VỀ PHÁT TRIỂN DỊCH VỤ VẬN TẢI</t>
  </si>
  <si>
    <t>Doanh thu ngành vận tải</t>
  </si>
  <si>
    <t>Tr. đồng</t>
  </si>
  <si>
    <t>Vận tải hành khách</t>
  </si>
  <si>
    <t>Vận tải hàng hóa</t>
  </si>
  <si>
    <t>Sản phẩm chủ yếu</t>
  </si>
  <si>
    <t>Khối lượng hàng hoá vận chuyển</t>
  </si>
  <si>
    <t>1.000 Tấn</t>
  </si>
  <si>
    <t>Khối lượng hàng hoá luân chuyển</t>
  </si>
  <si>
    <t>1.000Tấn/Km</t>
  </si>
  <si>
    <t xml:space="preserve"> Khối lượng hành khách vận chuyển</t>
  </si>
  <si>
    <t>1.000. HK</t>
  </si>
  <si>
    <t xml:space="preserve"> Khối lượng hành khách luân chuyển</t>
  </si>
  <si>
    <t>1.000 HK/Km</t>
  </si>
  <si>
    <t>Biểu số 6</t>
  </si>
  <si>
    <t>CHỈ TIÊU VỀ XÃ HỘI - LAO ĐỘNG - GIẢI QUYẾT VIỆC LÀM</t>
  </si>
  <si>
    <t>Xoá đói giảm nghèo</t>
  </si>
  <si>
    <t>Tổng số hộ</t>
  </si>
  <si>
    <t>Số hộ nghèo</t>
  </si>
  <si>
    <t>Tỷ lệ hộ nghèo</t>
  </si>
  <si>
    <t>Trong đó: Tỷ lệ hộ nghèo DTTS</t>
  </si>
  <si>
    <t>Trong đó: Tại các huyện nghèo</t>
  </si>
  <si>
    <t>Số hộ thoát nghèo</t>
  </si>
  <si>
    <t>Số hộ cận nghèo</t>
  </si>
  <si>
    <t>Tỷ lệ hộ cận nghèo</t>
  </si>
  <si>
    <t>Số hộ tái nghèo và phát sinh mới</t>
  </si>
  <si>
    <t xml:space="preserve">Cung cấp các dịch vụ cơ sở hạ tầng thiết yếu </t>
  </si>
  <si>
    <t xml:space="preserve"> Tổng số xã, phường, thị trấn toàn tỉnh</t>
  </si>
  <si>
    <t xml:space="preserve"> Tổng số xã toàn tỉnh</t>
  </si>
  <si>
    <t xml:space="preserve">Trong đó: + Số xã đặc biệt khó khăn </t>
  </si>
  <si>
    <t xml:space="preserve">  Số xã có đường ô tô đến trung tâm xã</t>
  </si>
  <si>
    <t xml:space="preserve"> + Tỷ lệ xã có đường ô tô đến trung tâm xã </t>
  </si>
  <si>
    <t xml:space="preserve"> - Số xã có đường ô tô đến trung tâm xã mặt đường được cứng hóa</t>
  </si>
  <si>
    <t xml:space="preserve"> + Tỷ lệ xã có đường ô tô đến trung tâm xã mặt đường được cứng hóa</t>
  </si>
  <si>
    <t xml:space="preserve"> Số hộ được sử dụng điện lưới quốc gia (tính theo số hợp đồng lắp đặt mua bán điện)</t>
  </si>
  <si>
    <t xml:space="preserve">  Tỷ lệ số hộ được sử dụng điện lưới quốc gia</t>
  </si>
  <si>
    <t>Bảo hiểm</t>
  </si>
  <si>
    <t>Số người tham gia BHXH bắt buộc</t>
  </si>
  <si>
    <t>Số người tham gia BHXH tự nguyện</t>
  </si>
  <si>
    <t>Số người tham gia BHXH thất nghiệp</t>
  </si>
  <si>
    <t>Số người tham gia BHYT (có ước tính thêm số  đối tượng quân đội, công an tham gia tại BHXH bộ Quốc phòng)</t>
  </si>
  <si>
    <t xml:space="preserve">Tạo việc làm </t>
  </si>
  <si>
    <t>Lực lượng lao động từ 15 tuổi trở lên</t>
  </si>
  <si>
    <t>Tỷ lệ so với dân số</t>
  </si>
  <si>
    <t>Số lao động chia theo khu vực</t>
  </si>
  <si>
    <t xml:space="preserve">    + Lao động thành thị</t>
  </si>
  <si>
    <t xml:space="preserve">    + Lao động nông thôn</t>
  </si>
  <si>
    <t>Lao động từ 15 tuổi trở lên đang làm việc trong nền kinh tế quốc dân</t>
  </si>
  <si>
    <t xml:space="preserve">Cơ cấu lao động </t>
  </si>
  <si>
    <t xml:space="preserve"> Nông, lâm nghiệp và thuỷ sản</t>
  </si>
  <si>
    <t xml:space="preserve"> Công nghiệp và xây dựng</t>
  </si>
  <si>
    <t xml:space="preserve"> Dịch vụ</t>
  </si>
  <si>
    <t>Trong đó: Lao động nữ</t>
  </si>
  <si>
    <t>Tỷ lệ thất nghiệp khu vực thành thị</t>
  </si>
  <si>
    <t>Trong đó: Tỷ lệ nữ thất nghiệp khu vực thành thị</t>
  </si>
  <si>
    <t>Tỷ lệ thiếu việc làm khu vực nông thôn</t>
  </si>
  <si>
    <t>Trong đó: Tỷ lệ nữ thiếu việc làm khu vực nông thôn</t>
  </si>
  <si>
    <t xml:space="preserve"> Số lao động đi làm việc ở nước ngoài theo hợp đồng</t>
  </si>
  <si>
    <t>Đào tạo mới trong năm</t>
  </si>
  <si>
    <t>Trong đó:</t>
  </si>
  <si>
    <t>+ Đào tạo nghề sơ cấp và dạy nghề thường xuyên (dưới 3 tháng)</t>
  </si>
  <si>
    <t>+ Đào tạo cao trung cấp, cao đẳng</t>
  </si>
  <si>
    <t xml:space="preserve"> Trật tự an toàn xã hội</t>
  </si>
  <si>
    <t xml:space="preserve"> Số lượt người được cai nghiện ma túy. Trong đó: </t>
  </si>
  <si>
    <t>Lượt Người</t>
  </si>
  <si>
    <t xml:space="preserve"> + Cai tại Trung tâm điều trị cai nghiện bắt buộc tỉnh Lai Châu (bao gồm cả cai tự nguyện và bắt buộc)</t>
  </si>
  <si>
    <t>+ Hỗ trợ cai nghiện tự nguyện tại Trung tâm Điều trị cai nghiện bắt buộc tỉnh (không thu phí)</t>
  </si>
  <si>
    <t>+ Cai tại trại tạm giam công an tỉnh</t>
  </si>
  <si>
    <t xml:space="preserve"> Điều trị thay thế các chất dạng thuốc phiện bằng thuốc Methadone</t>
  </si>
  <si>
    <t>VII</t>
  </si>
  <si>
    <t>TRẺ EM</t>
  </si>
  <si>
    <t>Xã, phường đạt tiêu chuẩn xã, phường phù hợp với trẻ em (lũy kế)</t>
  </si>
  <si>
    <t>Tỷ lệ xã, phường đạt tiêu chuẩn xã, phường phù hợp với trẻ em</t>
  </si>
  <si>
    <t>Tỷ lệ trẻ em có hoàn cảnh đặc biệt được chăm sóc</t>
  </si>
  <si>
    <t>Biểu số 7</t>
  </si>
  <si>
    <t>CÁC CHỈ TIÊU PHÁT TRIỂN DOANH NGHIỆP VÀ KINH TẾ TẬP THỂ</t>
  </si>
  <si>
    <t>Đơn vị</t>
  </si>
  <si>
    <t>A</t>
  </si>
  <si>
    <t>PHÁT TRIỂN DOANH NGHIỆP</t>
  </si>
  <si>
    <t>Doanh nghiệp 100% vốn nhà nước (DNNN)</t>
  </si>
  <si>
    <t>Số lượng doanh nghiệp</t>
  </si>
  <si>
    <t>Doanh nghiệp</t>
  </si>
  <si>
    <t>Tổng vốn chủ sở hữu tại doanh nghiệp</t>
  </si>
  <si>
    <t>Nộp ngân sách nhà nước</t>
  </si>
  <si>
    <t>Tổng lợi nhuận</t>
  </si>
  <si>
    <t>Hình thức sắp xếp doanh nghiệp</t>
  </si>
  <si>
    <t>- Số doanh nghiệp giữ nguyên 100% vốn nhà nước</t>
  </si>
  <si>
    <t>- Số doanh nghiệp thực hiện cổ phần hóa</t>
  </si>
  <si>
    <t>Doanh nghiệp ngoài nhà nước</t>
  </si>
  <si>
    <t>Tổng số doanh nghiệp đăng ký thành lập</t>
  </si>
  <si>
    <t xml:space="preserve">Doanh nghiệp </t>
  </si>
  <si>
    <t>Số doanh nghiệp đang hoạt động (lũy kế đến kỳ báo cáo)</t>
  </si>
  <si>
    <t>Trong đó: Số doanh nghiệp có phần vốn của nhà nước</t>
  </si>
  <si>
    <t>Số doanh nghiệp tư nhân trong nước đăng ký thành lập mới</t>
  </si>
  <si>
    <t>Tổng số vốn đăng ký của doanh nghiệp tư nhân trong nước</t>
  </si>
  <si>
    <t>Trong đó: Tổng vốn nhà nước đầu tư tại doanh nghiệp có phần vốn của nhà nước</t>
  </si>
  <si>
    <t>Số doanh nghiệp giải thể</t>
  </si>
  <si>
    <t>Tổng số lao động trong doanh nghiệp</t>
  </si>
  <si>
    <t>Thu nhập bình quân người lao động</t>
  </si>
  <si>
    <t>Triệu đồng/tháng</t>
  </si>
  <si>
    <t>Tổng đóng góp ngân sách nhà nước</t>
  </si>
  <si>
    <t>Tổng ngân sách nhà nước hỗ trợ doanh nghiệp nhỏ và vừa</t>
  </si>
  <si>
    <t>B</t>
  </si>
  <si>
    <t>PHÁT TRIỂN KINH TẾ TẬP THỂ</t>
  </si>
  <si>
    <t>Hợp tác xã</t>
  </si>
  <si>
    <t>Tổng số hợp tác xã</t>
  </si>
  <si>
    <t>HTX</t>
  </si>
  <si>
    <t xml:space="preserve">   Trong đó: </t>
  </si>
  <si>
    <t xml:space="preserve"> - Số HTX Thành lập mới</t>
  </si>
  <si>
    <t xml:space="preserve">  - Số HTX giải thể</t>
  </si>
  <si>
    <t>Tổng số thành viên hợp tác xã</t>
  </si>
  <si>
    <t>Tổng số lao động trong HTX</t>
  </si>
  <si>
    <t>Trong đó: số lao động là thành viên HTX</t>
  </si>
  <si>
    <t>Tổng doanh thu của hợp tác xã</t>
  </si>
  <si>
    <t>Trong đó: doanh thu cung ứng cho xã viên</t>
  </si>
  <si>
    <t xml:space="preserve"> Thu nhập bình quân người lao động HTX</t>
  </si>
  <si>
    <t>Triệu đồng/năm</t>
  </si>
  <si>
    <t>Tổ hợp tác</t>
  </si>
  <si>
    <t>Tổng số tổ hợp tác</t>
  </si>
  <si>
    <t xml:space="preserve">C </t>
  </si>
  <si>
    <t>ĐẦU TƯ TRỰC TIẾP NƯỚC NGOÀI</t>
  </si>
  <si>
    <t>Vốn đầu tư thực hiện</t>
  </si>
  <si>
    <t>Doanh thu</t>
  </si>
  <si>
    <t>Số lao động</t>
  </si>
  <si>
    <t>Nộp ngân sách</t>
  </si>
  <si>
    <t>Biểu số 9</t>
  </si>
  <si>
    <t xml:space="preserve">Biểu số 8  </t>
  </si>
  <si>
    <t xml:space="preserve">  Dân số </t>
  </si>
  <si>
    <t xml:space="preserve"> - Dân số trung bình</t>
  </si>
  <si>
    <t xml:space="preserve">                + Dân số thành thị</t>
  </si>
  <si>
    <t xml:space="preserve">                + Dân số nông thôn</t>
  </si>
  <si>
    <t>Tuổi thọ trung bình</t>
  </si>
  <si>
    <t>Tuổi</t>
  </si>
  <si>
    <t>Tỷ số giới tính khi sinh (số bé trai so với 100 bé gái)</t>
  </si>
  <si>
    <t xml:space="preserve"> Kế hoạch hoá gia đình</t>
  </si>
  <si>
    <t xml:space="preserve">  - Tỷ lệ các cặp vợ chồng thực hiện các biện pháp tránh thai</t>
  </si>
  <si>
    <t xml:space="preserve"> - Tỷ lệ các bà mẹ sinh con thứ 3 trở lên so với tổng số bà mẹ sinh con trong năm</t>
  </si>
  <si>
    <t xml:space="preserve">MỘT SỐ CHỈ TIÊU CHỦ YẾU NGÀNH Y TẾ </t>
  </si>
  <si>
    <t>Cơ sở y tế và giường bệnh</t>
  </si>
  <si>
    <t xml:space="preserve">Số cơ sở y tế quốc lập </t>
  </si>
  <si>
    <t xml:space="preserve">  Bệnh viện đa khoa tỉnh</t>
  </si>
  <si>
    <t>BV</t>
  </si>
  <si>
    <t xml:space="preserve">  Bệnh viện chuyên khoa</t>
  </si>
  <si>
    <t xml:space="preserve"> Trung tâm kiểm soát bệnh tật tỉnh</t>
  </si>
  <si>
    <t xml:space="preserve">  Trung tâm y tế huyện/thành phố</t>
  </si>
  <si>
    <t xml:space="preserve"> Phòng khám đa khoa khu vực</t>
  </si>
  <si>
    <t>PK</t>
  </si>
  <si>
    <t xml:space="preserve">  Trạm y tế xã/phường/thị trấn</t>
  </si>
  <si>
    <t>Trạm</t>
  </si>
  <si>
    <t xml:space="preserve"> Tỷ lệ trạm y tế xã được xây dựng kiên cố</t>
  </si>
  <si>
    <t>Cơ sở y tế tư nhân</t>
  </si>
  <si>
    <t>Tổng số giường bệnh quốc lập toàn tỉnh</t>
  </si>
  <si>
    <t>Giường</t>
  </si>
  <si>
    <t xml:space="preserve">  + Giường bệnh tại Bệnh viện/Trung tâm y tế huyện</t>
  </si>
  <si>
    <t xml:space="preserve">  + Giường Phòng khám đa khoa khu vực</t>
  </si>
  <si>
    <t>Số giường bệnh/10.000 dân (không tính giường trạm y tế xã)</t>
  </si>
  <si>
    <t>Nhân lực y tế</t>
  </si>
  <si>
    <t>Tổng số cán bộ toàn ngành</t>
  </si>
  <si>
    <t xml:space="preserve">Trong đó: </t>
  </si>
  <si>
    <t>1.1</t>
  </si>
  <si>
    <t>Bác sỹ</t>
  </si>
  <si>
    <t>Số bác sỹ/vạn dân</t>
  </si>
  <si>
    <t>1/10,000</t>
  </si>
  <si>
    <t>1.2</t>
  </si>
  <si>
    <t>Dược sỹ đại học</t>
  </si>
  <si>
    <t>Tỷ lệ dược sỹ/vạn dân</t>
  </si>
  <si>
    <t>Tỷ lệ Trạm y tế xã, phường, thị trấn có bác sỹ (biên chế tại trạm)</t>
  </si>
  <si>
    <t>Tỷ lệ thôn, bản có nhân viên y tế thôn bản hoạt động</t>
  </si>
  <si>
    <t>Một số chỉ tiêu tổng hợp</t>
  </si>
  <si>
    <t xml:space="preserve"> Số xã đạt tiêu chí quốc gia về y tế xã</t>
  </si>
  <si>
    <t>Trong đó: Số được công nhận mới trong năm</t>
  </si>
  <si>
    <t xml:space="preserve"> Tỷ lệ xã đạt tiêu chí quốc gia về y tế xã</t>
  </si>
  <si>
    <t>Tỷ suất tử vong trẻ em &lt;1 tuổi trên 1.000 trẻ đẻ sống</t>
  </si>
  <si>
    <t>Tỷ suất tử vong trẻ em &lt;5 tuổi trên 1.000 trẻ đẻ sống</t>
  </si>
  <si>
    <t>Tỷ lệ trẻ em dưới 5 tuổi bị suy dinh dưỡng (cân nặng theo tuổi)</t>
  </si>
  <si>
    <t>Tỷ lệ trẻ em dưới 5 tuổi bị suy dinh dưỡng (chiều cao theo tuổi)</t>
  </si>
  <si>
    <t>Tỷ suất chết của người mẹ trong thời gian thai sản trên 100.000 trẻ đẻ sống</t>
  </si>
  <si>
    <t>1/100.000</t>
  </si>
  <si>
    <t xml:space="preserve"> Tỷ lệ TE &lt; 1 tuổi được tiêm chủng đẩy đủ các loại Vacxin (8 loại)</t>
  </si>
  <si>
    <t>Tỷ lệ phụ nữ đẻ được khám thai ít nhất 3 lần trong thai kỳ</t>
  </si>
  <si>
    <t>Tỷ lệ phụ nữ đẻ được nhân viên y tế đã qua đào tạo đỡ</t>
  </si>
  <si>
    <t>Tỷ suất mắc các bệnh xã hội</t>
  </si>
  <si>
    <t xml:space="preserve"> - Sốt rét</t>
  </si>
  <si>
    <t xml:space="preserve"> - Lao</t>
  </si>
  <si>
    <t xml:space="preserve"> - HIV/ AIDS</t>
  </si>
  <si>
    <t>Tỷ lệ bao phủ bảo hiểm y tế</t>
  </si>
  <si>
    <t>Tỷ lệ hài lòng của người dân với dịch vụ y tế</t>
  </si>
  <si>
    <t>Biểu số 10</t>
  </si>
  <si>
    <t xml:space="preserve">MỘT SỐ CHỈ TIÊU VỀ GIÁO DỤC VÀ ĐÀO TẠO </t>
  </si>
  <si>
    <t xml:space="preserve"> Tổng số học sinh </t>
  </si>
  <si>
    <t>Cháu</t>
  </si>
  <si>
    <t xml:space="preserve"> Hệ mầm non</t>
  </si>
  <si>
    <t xml:space="preserve"> Hệ phổ thông</t>
  </si>
  <si>
    <t xml:space="preserve"> H/sinh</t>
  </si>
  <si>
    <t xml:space="preserve"> T. đó: H/s các trường Phổ thông dân tộc NT tỉnh, huyện</t>
  </si>
  <si>
    <t>Chia theo bậc học</t>
  </si>
  <si>
    <t xml:space="preserve">  Tiểu học</t>
  </si>
  <si>
    <t xml:space="preserve">  Trung học cơ sở  </t>
  </si>
  <si>
    <t xml:space="preserve">  Trung học Phổ thông</t>
  </si>
  <si>
    <t>Giáo dục thường xuyên</t>
  </si>
  <si>
    <t>Tổng số học sinh là dân tộc thiểu số</t>
  </si>
  <si>
    <t>Chia ra:</t>
  </si>
  <si>
    <t xml:space="preserve">  Mầm non</t>
  </si>
  <si>
    <t xml:space="preserve">  Trung học sơ sở</t>
  </si>
  <si>
    <t xml:space="preserve">  Trung học phổ thông</t>
  </si>
  <si>
    <t>Hướng nghiệp dạy nghề cho h/sinh PT</t>
  </si>
  <si>
    <t xml:space="preserve"> Phổ cập giáo dục</t>
  </si>
  <si>
    <t xml:space="preserve"> Giữ vững và nâng cao chất lượng phổ cập giáo dục Mầm non cho trẻ 5 tuổi </t>
  </si>
  <si>
    <t xml:space="preserve"> Tỷ lệ xã, phường, thị trấn đạt chuẩn phổ cập GDTH mức độ 2</t>
  </si>
  <si>
    <t xml:space="preserve"> Tỷ lệ xã, phường, thị trấn đạt chuẩn phổ cập GDTH mức độ 3</t>
  </si>
  <si>
    <t xml:space="preserve"> Tỷ lệ xã, phường, thị trấn đạt chuẩn phổ cập GDTHCS mức độ 1</t>
  </si>
  <si>
    <t xml:space="preserve">                                                                         </t>
  </si>
  <si>
    <t xml:space="preserve"> Tỷ lệ xã, phường, thị trấn đạt chuẩn phổ cập GDTHCS mức độ 2</t>
  </si>
  <si>
    <t>Tỷ lệ huy động học sinh trong độ tuổi đến trường</t>
  </si>
  <si>
    <t>Tổng số giáo viên</t>
  </si>
  <si>
    <t>Trong đó: Tỷ lệ giáo viên đạt chuẩn</t>
  </si>
  <si>
    <t xml:space="preserve"> Cấp mầm non</t>
  </si>
  <si>
    <t xml:space="preserve"> Cấp Tiểu học</t>
  </si>
  <si>
    <t xml:space="preserve"> Cấp Trung học cơ sở</t>
  </si>
  <si>
    <t xml:space="preserve">  Cấp Trung học phổ thông</t>
  </si>
  <si>
    <t xml:space="preserve"> Trung tâm giáo dục thường xuyên</t>
  </si>
  <si>
    <t>Tổng số trường học</t>
  </si>
  <si>
    <t>Trường</t>
  </si>
  <si>
    <t>Trong đó: Trường phổ thông Dân tộc nội trú  tỉnh, huyện</t>
  </si>
  <si>
    <t xml:space="preserve"> Trường
</t>
  </si>
  <si>
    <t>Trường mầm non</t>
  </si>
  <si>
    <t>Trường phổ thông cơ sở (cấp 1; 2)</t>
  </si>
  <si>
    <t>Trường trung học cơ sở (cấp 2)</t>
  </si>
  <si>
    <t xml:space="preserve"> Trường trung học phổ thông (cấp 3 + các trường Phổ thông dân tộc nội trú huyện) </t>
  </si>
  <si>
    <t>Trung tâm giáo dục thường xuyên</t>
  </si>
  <si>
    <t>VIII</t>
  </si>
  <si>
    <t xml:space="preserve">Số trường đạt chuẩn quốc gia </t>
  </si>
  <si>
    <t xml:space="preserve"> Tỷ lệ trường đạt chuẩn quốc gia</t>
  </si>
  <si>
    <t xml:space="preserve"> + Cấp mầm non</t>
  </si>
  <si>
    <t xml:space="preserve"> + Cấp Tiểu học</t>
  </si>
  <si>
    <t xml:space="preserve"> + Cấp Trung học cơ sở </t>
  </si>
  <si>
    <t xml:space="preserve"> + Cấp Trung học phổ thông</t>
  </si>
  <si>
    <t>Trong đó: Công nhận mới trong năm</t>
  </si>
  <si>
    <t xml:space="preserve">  + Cấp Trung học phổ thông</t>
  </si>
  <si>
    <t>IX</t>
  </si>
  <si>
    <t xml:space="preserve">Tổng số phòng học </t>
  </si>
  <si>
    <t>Tr.đó: Tỷ lệ kiên cố hóa, bán kiên cố</t>
  </si>
  <si>
    <t xml:space="preserve">   + Cấp mầm non</t>
  </si>
  <si>
    <t xml:space="preserve"> Tr.đó: Tỷ lệ kiên cố hóa, bán kiên cố</t>
  </si>
  <si>
    <t xml:space="preserve">   + Cấp Tiểu học</t>
  </si>
  <si>
    <t xml:space="preserve">   + Cấp Trung học cơ sở </t>
  </si>
  <si>
    <t xml:space="preserve">   + Cấp Trung học phổ thông</t>
  </si>
  <si>
    <t xml:space="preserve">   + Các Trung tâm giáo dục nghề nghiệp - giáo dục thường xuyên</t>
  </si>
  <si>
    <t>Biểu số 11</t>
  </si>
  <si>
    <t>VĂN HÓA - THÔNG TIN</t>
  </si>
  <si>
    <t xml:space="preserve"> Mục tiêu, chỉ tiêu hoạt động</t>
  </si>
  <si>
    <t xml:space="preserve"> Điện ảnh</t>
  </si>
  <si>
    <t xml:space="preserve"> Tổng số buổi hoạt động nhà nước tài trợ</t>
  </si>
  <si>
    <t>Buổi</t>
  </si>
  <si>
    <t>Trong đó: + Số buổi chiếu vùng III</t>
  </si>
  <si>
    <t xml:space="preserve">               + Số buổi chiếu phục vụ chính trị</t>
  </si>
  <si>
    <t>Nghệ thuật biểu diễn</t>
  </si>
  <si>
    <t xml:space="preserve">  Số đơn vị nghệ thuật chuyên nghiệp</t>
  </si>
  <si>
    <t>Số buổi biểu diễn</t>
  </si>
  <si>
    <t xml:space="preserve"> Trong đó: Biểu diễn phục vụ vùng cao</t>
  </si>
  <si>
    <t>Nghệ thuật quần chúng</t>
  </si>
  <si>
    <t>Tổng số buổi Hướng dẫn xây dựng Đội văn nghệ ở cơ sở</t>
  </si>
  <si>
    <t xml:space="preserve">     Trong đó: - Cấp tỉnh</t>
  </si>
  <si>
    <t xml:space="preserve">                    - Các huyện, thành phố</t>
  </si>
  <si>
    <t>Thông tin lưu động</t>
  </si>
  <si>
    <t xml:space="preserve"> Tổng số đội thông tin lưu động</t>
  </si>
  <si>
    <t>Đội</t>
  </si>
  <si>
    <t xml:space="preserve">  Số buổi hoạt động</t>
  </si>
  <si>
    <t xml:space="preserve">     Trong đó: - Đội TTLĐ tỉnh</t>
  </si>
  <si>
    <t xml:space="preserve">                      - Các huyện, thị</t>
  </si>
  <si>
    <t>Phong trào "Toàn dân đoàn kết xây dựng đời sống văn hóa"</t>
  </si>
  <si>
    <t xml:space="preserve"> Số bản, khu phố đăng ký tiêu chuẩn VH trong năm</t>
  </si>
  <si>
    <t>Bản, khu phố</t>
  </si>
  <si>
    <t>Trong đó: Số bản, khu phố được công nhận trong năm</t>
  </si>
  <si>
    <t>Số hộ đăng ký tiêu chuẩn gia đình VH</t>
  </si>
  <si>
    <t>Trong đó: Số hộ được công nhận</t>
  </si>
  <si>
    <t xml:space="preserve">- </t>
  </si>
  <si>
    <t xml:space="preserve"> Số cơ quan, đơn vị, doanh nghiệp đăng ký tiêu chuẩn VH trong năm</t>
  </si>
  <si>
    <t>Cơ quan, đơn vị</t>
  </si>
  <si>
    <t>Trong đó: Số cơ quan, đơn vị, doanh nghiệp được công nhận trong năm</t>
  </si>
  <si>
    <t xml:space="preserve"> Thư viện</t>
  </si>
  <si>
    <t xml:space="preserve"> - Số sách mới </t>
  </si>
  <si>
    <t>Bản</t>
  </si>
  <si>
    <t>Trong đó:  + Thư viện tỉnh</t>
  </si>
  <si>
    <t xml:space="preserve">                  + Thư viện huyện, thành phố</t>
  </si>
  <si>
    <t xml:space="preserve"> Tổng số sách có trong thư viện</t>
  </si>
  <si>
    <t>Trong đó: + Thư viện tỉnh</t>
  </si>
  <si>
    <t xml:space="preserve">                 + Thư viện huyện, thành phố</t>
  </si>
  <si>
    <t>Bảo tồn, bảo tàng</t>
  </si>
  <si>
    <t xml:space="preserve"> Số hiện vật có đến cuối năm</t>
  </si>
  <si>
    <t>Hiện vật</t>
  </si>
  <si>
    <t xml:space="preserve"> Trong đó: Sưu tầm mới</t>
  </si>
  <si>
    <t>Số di tích đã được xếp hạng</t>
  </si>
  <si>
    <t>Di tích</t>
  </si>
  <si>
    <t xml:space="preserve"> Cơ sở vật chất cho hoạt động VHTT</t>
  </si>
  <si>
    <t xml:space="preserve"> Số đội chiếu bóng vùng cao</t>
  </si>
  <si>
    <t>Số nhà văn hoá trên địa bàn</t>
  </si>
  <si>
    <t xml:space="preserve">   Trong đó:  + Tỉnh quản lý</t>
  </si>
  <si>
    <t xml:space="preserve">                  +  Huyện, thành phố quản lý</t>
  </si>
  <si>
    <t xml:space="preserve">                 + Xã, phường quản lý</t>
  </si>
  <si>
    <t xml:space="preserve">                  + Thôn, bản, tổ dân phố</t>
  </si>
  <si>
    <t>Tỷ lệ bản, khu phố có nhà văn hóa</t>
  </si>
  <si>
    <t>THỂ DỤC - THỂ THAO</t>
  </si>
  <si>
    <t xml:space="preserve"> Số người tham gia luyện tập thể thao thường xuyên</t>
  </si>
  <si>
    <t xml:space="preserve"> Tỷ lệ so với dân số</t>
  </si>
  <si>
    <t>Số gia đình được công nhận là gia đình thể thao</t>
  </si>
  <si>
    <t>Gia đình</t>
  </si>
  <si>
    <t>Số câu lạc bộ thể dục thể thao cơ sở</t>
  </si>
  <si>
    <t>CLB</t>
  </si>
  <si>
    <t>Cơ sở thi đấu TDTT đúng tiêu chuẩn</t>
  </si>
  <si>
    <t xml:space="preserve"> Sân vận động</t>
  </si>
  <si>
    <t>Sân</t>
  </si>
  <si>
    <t xml:space="preserve">  Nhà luyện tập thể thao</t>
  </si>
  <si>
    <t>Biểu số 12</t>
  </si>
  <si>
    <t>MỘT SỐ CHỈ TIÊU CHỦ YẾU NGÀNH THÔNG TIN VÀ TRUYỀN THÔNG, PHÁT THANH TRUYỀN HÌNH</t>
  </si>
  <si>
    <t>Viễn thông</t>
  </si>
  <si>
    <t>Tổng số trạm BTS</t>
  </si>
  <si>
    <t>Tổng số thuê bao điện thoại</t>
  </si>
  <si>
    <t>Thuê bao</t>
  </si>
  <si>
    <t>Tổng số thuê bao Internet</t>
  </si>
  <si>
    <t xml:space="preserve"> Số xã có mạng Internet</t>
  </si>
  <si>
    <t>Phát thanh - Truyền hình</t>
  </si>
  <si>
    <t xml:space="preserve">               </t>
  </si>
  <si>
    <t xml:space="preserve">Tổng số giờ phát thanh </t>
  </si>
  <si>
    <t>Giờ</t>
  </si>
  <si>
    <t xml:space="preserve"> Trong đó: + Đài tỉnh</t>
  </si>
  <si>
    <t xml:space="preserve">                + Đài huyện</t>
  </si>
  <si>
    <t>Số giờ phát thanh các đài tự sản xuất</t>
  </si>
  <si>
    <t>Trong đó: + Đài tỉnh</t>
  </si>
  <si>
    <t xml:space="preserve">               + Đài huyện</t>
  </si>
  <si>
    <t>Tổng số giờ phát sóng truyền hình</t>
  </si>
  <si>
    <t>Tổng số trạm phát sóng FM huyện, xã</t>
  </si>
  <si>
    <t>KH 2023 trong GĐ 2021-2025</t>
  </si>
  <si>
    <t>KH tỉnh giao</t>
  </si>
  <si>
    <t>KH huyện giao</t>
  </si>
  <si>
    <t>Tỷ lệ thôn, bản, khu phố đạt tiêu chuẩn văn hóa</t>
  </si>
  <si>
    <t>So sánh tuyệt đối</t>
  </si>
  <si>
    <r>
      <t>M</t>
    </r>
    <r>
      <rPr>
        <b/>
        <vertAlign val="superscript"/>
        <sz val="11"/>
        <rFont val="Times New Roman"/>
        <family val="1"/>
      </rPr>
      <t>2</t>
    </r>
  </si>
  <si>
    <r>
      <t>M</t>
    </r>
    <r>
      <rPr>
        <i/>
        <vertAlign val="superscript"/>
        <sz val="11"/>
        <rFont val="Times New Roman"/>
        <family val="1"/>
      </rPr>
      <t>3</t>
    </r>
  </si>
  <si>
    <r>
      <t>M</t>
    </r>
    <r>
      <rPr>
        <i/>
        <vertAlign val="superscript"/>
        <sz val="11"/>
        <rFont val="Times New Roman"/>
        <family val="1"/>
      </rPr>
      <t>2</t>
    </r>
  </si>
  <si>
    <t>Tỉnh giao</t>
  </si>
  <si>
    <t>Huyện giao</t>
  </si>
  <si>
    <t>Thưởng cho chủ thể tham gia Chương trình OCOP có sản phẩm được công nhận</t>
  </si>
  <si>
    <t>Hỗ trợ chi phí thiết kế, in, mua bao bì, nhãn mác sản phẩm tham gia đánh giá, phân hạng các cấp</t>
  </si>
  <si>
    <t>Hỗ trợ chi phí hoàn thiện hồ sơ tham gia đánh giá, phân hạng sản phẩm</t>
  </si>
  <si>
    <t>Hỗ trợ chi phí xây dựng hoặc thuê điểm giới thiệu và bán sản phẩm OCOP</t>
  </si>
  <si>
    <t>Hỗ trợ máy móc, trang thiết bị, nhà xưởng</t>
  </si>
  <si>
    <t>Trồng cây phân tán</t>
  </si>
  <si>
    <t xml:space="preserve">                   - Ngô</t>
  </si>
  <si>
    <t>Quốc phòng - An ninh</t>
  </si>
  <si>
    <t>Tuyển công dân nhập ngũ</t>
  </si>
  <si>
    <t>Huyện đạt chuẩn nông thôn mới</t>
  </si>
  <si>
    <t>Duy trì huyện đạt chuẩn NTM</t>
  </si>
  <si>
    <t>Duy trì xã đạt chuẩn NTM</t>
  </si>
  <si>
    <t>Duy trì thị trấn Tân Uyên đạt chuẩn văn minh đô thị</t>
  </si>
  <si>
    <t>Triển khai xây dựng xã nông thôn mới nâng cao gắn với du lịch theo lộ trình</t>
  </si>
  <si>
    <t>Triển khai xây dựng bản nông thôn mới nâng cao gắn với du lịch theo lộ trình</t>
  </si>
  <si>
    <t>Huyện</t>
  </si>
  <si>
    <t>Thị trấn</t>
  </si>
  <si>
    <t>97,0</t>
  </si>
  <si>
    <t>Trường phổ thông tiểu học</t>
  </si>
  <si>
    <t>Diện tích nuôi trồng</t>
  </si>
  <si>
    <t>Tỷ lệ số bản, khu phố đạt tiêu chuẩn văn hóa</t>
  </si>
  <si>
    <t>Tỷ lệ hộ, gia đình đạt tiêu chuẩn văn hóa</t>
  </si>
  <si>
    <t>Tỷ lệ cơ quan, đơn vị, doanh nghiệp đạt tiêu chuẩn văn hóa</t>
  </si>
  <si>
    <t>11=7/4</t>
  </si>
  <si>
    <t>CHỈ TIÊU VỀ PHÁT TRIỂN DÂN SỐ - GIA ĐÌNH &amp; TRẺ EM</t>
  </si>
  <si>
    <t>CHỈ TIÊU VỀ PHÁT TRIỂN THƯƠNG MẠI - DU LỊCH - XUẤT NHẬP KHẨU</t>
  </si>
  <si>
    <t xml:space="preserve"> CHỈ TIÊU VỀ PHÁT TRIỂN VĂN HÓA THÔNG TIN</t>
  </si>
  <si>
    <t>Biểu số 2a</t>
  </si>
  <si>
    <t>12=7/5</t>
  </si>
  <si>
    <t>13=7/6</t>
  </si>
  <si>
    <t>14=10/7</t>
  </si>
  <si>
    <t>Xuất, nhập khẩu</t>
  </si>
  <si>
    <t>Dịch vụ khác</t>
  </si>
  <si>
    <t>4.1</t>
  </si>
  <si>
    <t>Theo bộ tiêu chí giai đoạn 2016-2020</t>
  </si>
  <si>
    <t>Theo QĐ 935/QĐ-UBND ngày 28/8/2017 của UBND tỉnh Lai Châu</t>
  </si>
  <si>
    <t>4.2</t>
  </si>
  <si>
    <t>Theo bộ tiêu chí giai đoạn 2021-2025</t>
  </si>
  <si>
    <t>Theo QĐ 1285/QĐ-UBND ngày 27/9/2022 của UBND tỉnh Lai Châu</t>
  </si>
  <si>
    <t>Số liệu tỉnh giao tăng 0,8ha so với thực tế</t>
  </si>
  <si>
    <t>Tỷ lệ tăng dân số tự nhiên</t>
  </si>
  <si>
    <t>Tỷ lệ tăng dân số</t>
  </si>
  <si>
    <t xml:space="preserve">Dân số là dân tộc thiểu số </t>
  </si>
  <si>
    <t xml:space="preserve">Trong đó :  </t>
  </si>
  <si>
    <t>Đánh giá mức độ đạt so với KH huyện giao năm 2022</t>
  </si>
  <si>
    <t>SẢN LƯỢNG LƯƠNG THỰC</t>
  </si>
  <si>
    <t>CÂY CÔNG NGHIỆP LÂU NĂM</t>
  </si>
  <si>
    <t>CHĂN NUÔI</t>
  </si>
  <si>
    <t>KH 2023 UBND tỉnh giao</t>
  </si>
  <si>
    <t>Phúc Khoa</t>
  </si>
  <si>
    <t>Mường Khoa</t>
  </si>
  <si>
    <t>TT. 
Tân Uyên</t>
  </si>
  <si>
    <t>Thân Thuộc</t>
  </si>
  <si>
    <t>Trung Đồng</t>
  </si>
  <si>
    <t>Nậm Cần</t>
  </si>
  <si>
    <t>Nậm Sỏ</t>
  </si>
  <si>
    <t>Tà Mít</t>
  </si>
  <si>
    <t>Hố Mít</t>
  </si>
  <si>
    <t>Pắc Ta</t>
  </si>
  <si>
    <t>100</t>
  </si>
  <si>
    <t>88</t>
  </si>
  <si>
    <t>- Tổng số lồng cá</t>
  </si>
  <si>
    <t>lồng</t>
  </si>
  <si>
    <t>Thành lập mới HTX, THT</t>
  </si>
  <si>
    <t>HTX, THT</t>
  </si>
  <si>
    <t>Phát triển nông nghiệp công nghệ cao</t>
  </si>
  <si>
    <t>Chương trình OCOP</t>
  </si>
  <si>
    <t>Sản phẩm</t>
  </si>
  <si>
    <t>Bản NTM nâng cao</t>
  </si>
  <si>
    <t>bản</t>
  </si>
  <si>
    <t>4.3</t>
  </si>
  <si>
    <t>15=7/6</t>
  </si>
  <si>
    <t>Thu nhập bình quân đầu người / năm</t>
  </si>
  <si>
    <t>QĐ giao năm 2022: 51.453,74 ha do sai số học, cộng 2 lần Rừng trồng chưa thành rừng</t>
  </si>
  <si>
    <t>Phân ra các xã, thị trấn</t>
  </si>
  <si>
    <t>Rừng trồng đã thành rừng</t>
  </si>
  <si>
    <t>Rừng trồng chưa thành rừng</t>
  </si>
  <si>
    <t>Giường bệnh tuyến tỉnh</t>
  </si>
  <si>
    <t xml:space="preserve">Giường bệnh tuyến huyện </t>
  </si>
  <si>
    <t>Số thôn bản</t>
  </si>
  <si>
    <t>Số thôn bản có nhân viên y tế thôn bản hoạt động</t>
  </si>
  <si>
    <t>88,9</t>
  </si>
  <si>
    <t>Trẻ mẫu giáo</t>
  </si>
  <si>
    <t>Trẻ nhà trẻ</t>
  </si>
  <si>
    <t>(Kèm theo Báo cáo số  29555 /BC-UBND ngày  02  tháng 12 năm 2022 của UBND huyện Tân Uyên)</t>
  </si>
  <si>
    <t>(Kèm theo Báo cáo số  2955/BC-UBND ngày   02    tháng 12 năm 2022 của UBND huyện Tân Uyên)</t>
  </si>
  <si>
    <t>(Kèm theo Báo cáo số 2955/BC-UBND ngày  02  tháng 12 năm 2022 của UBND huyện Tân Uyên)</t>
  </si>
  <si>
    <t>(Kèm theo Báo cáo số  2955  /BC-UBND ngày    02   tháng 12 năm 2022 của UBND huyện Tân Uyên)</t>
  </si>
  <si>
    <t>(Kèm theo Báo cáo số 2955 /BC-UBND ngày  02     tháng 12 năm 2022 của UBND huyện Tân Uyên)</t>
  </si>
  <si>
    <t>(Kèm theo Báo cáo số  2955 /BC-UBND ngày   02    tháng 12 năm 2022 của UBND huyện Tân Uyên)</t>
  </si>
  <si>
    <t>(Kèm theo Báo cáo số     2955 /BC-UBND ngày  02 tháng 12 năm 2022 của UBND huyện Tân Uyên)</t>
  </si>
  <si>
    <t>(Kèm theo Báo cáo số     2955 /BC-UBND ngày   02    tháng 12 năm 2022 của UBND huyện Tân Uyên)</t>
  </si>
  <si>
    <t>(Kèm theo Báo cáo số   2955 /BC-UBND ngày   02    tháng 12 năm 2022 của UBND huyện Tân Uyên)</t>
  </si>
  <si>
    <t>(Kèm theo Báo cáo số   2955/BC-UBND ngày  02 tháng 11 năm 2022 của UBND huyện Tân Uyên)</t>
  </si>
  <si>
    <t>(Kèm theo Báo cáo số   2955/BC-UBND ngày   02 tháng 12 năm 2022 của UBND huyện Tân Uyên)</t>
  </si>
  <si>
    <t>(Kèm theo Báo cáo số  2955 /BC-UBND ngày 02 tháng 12 năm 2022 của UBND huyện Tân Uyên)</t>
  </si>
  <si>
    <t>Chia ra: + Trồng mới Chè tập trung</t>
  </si>
  <si>
    <t>+ Trồng mới chè cổ thụ</t>
  </si>
  <si>
    <t>Số tổ hợp tác thành lập mới</t>
  </si>
  <si>
    <t>Tổng số lớp</t>
  </si>
  <si>
    <t>Lớp</t>
  </si>
  <si>
    <t xml:space="preserve"> - Số lớp nhà trẻ</t>
  </si>
  <si>
    <t xml:space="preserve"> - Số lớp mẫu giáo</t>
  </si>
  <si>
    <t xml:space="preserve"> - Tổng số lớp bậc Tiểu học</t>
  </si>
  <si>
    <t xml:space="preserve"> + Trong đó: Số lớp của trường Phổ thông dân tộc bán trú Tiểu học</t>
  </si>
  <si>
    <t xml:space="preserve"> - Tổng số lớp bậc Trung học cơ sở  </t>
  </si>
  <si>
    <t xml:space="preserve"> + Trong đó: Số lớp trường Phổ thông dân tộc bán trú Trung học cơ sở</t>
  </si>
  <si>
    <t xml:space="preserve"> - Tổng số lớp bậc Trung học Phổ thông</t>
  </si>
  <si>
    <t xml:space="preserve">   +  Số lớp trường Phổ thông dân tộc NT huyện</t>
  </si>
  <si>
    <t xml:space="preserve"> - Số lớp TT GDTX-GDNN huyện</t>
  </si>
  <si>
    <t xml:space="preserve"> - Số lớp XMC, GDTTSKBC do Phòng GD&amp;ĐT tổ chức</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</si>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</sst>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6">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3" formatCode="_(* #,##0.00_);_(* \(#,##0.00\);_(* &quot;-&quot;??_);_(@_)"/>
    <numFmt numFmtId="164" formatCode="_-* #,##0\ _₫_-;\-* #,##0\ _₫_-;_-* &quot;-&quot;\ _₫_-;_-@_-"/>
    <numFmt numFmtId="165" formatCode="_-* #,##0.00\ _₫_-;\-* #,##0.00\ _₫_-;_-* &quot;-&quot;??\ _₫_-;_-@_-"/>
    <numFmt numFmtId="166" formatCode="#,##0\ &quot;$&quot;;\-#,##0\ &quot;$&quot;"/>
    <numFmt numFmtId="167" formatCode="_-* #,##0\ &quot;$&quot;_-;\-* #,##0\ &quot;$&quot;_-;_-* &quot;-&quot;\ &quot;$&quot;_-;_-@_-"/>
    <numFmt numFmtId="168" formatCode="_-* #,##0\ _$_-;\-* #,##0\ _$_-;_-* &quot;-&quot;\ _$_-;_-@_-"/>
    <numFmt numFmtId="169" formatCode="_-* #,##0_-;\-* #,##0_-;_-* &quot;-&quot;_-;_-@_-"/>
    <numFmt numFmtId="170" formatCode="_-* #,##0.00_-;\-* #,##0.00_-;_-* &quot;-&quot;??_-;_-@_-"/>
    <numFmt numFmtId="171" formatCode="#,##0.0"/>
    <numFmt numFmtId="172" formatCode="0.0"/>
    <numFmt numFmtId="173" formatCode="_(* #,##0_);_(* \(#,##0\);_(* &quot;-&quot;??_);_(@_)"/>
    <numFmt numFmtId="174" formatCode="&quot;$&quot;#,##0;[Red]\-&quot;$&quot;#,##0"/>
    <numFmt numFmtId="175" formatCode="_-&quot;$&quot;* #,##0_-;\-&quot;$&quot;* #,##0_-;_-&quot;$&quot;* &quot;-&quot;_-;_-@_-"/>
    <numFmt numFmtId="176" formatCode="_-&quot;$&quot;* #,##0.00_-;\-&quot;$&quot;* #,##0.00_-;_-&quot;$&quot;* &quot;-&quot;??_-;_-@_-"/>
    <numFmt numFmtId="177" formatCode="\$#,##0\ ;\(\$#,##0\)"/>
    <numFmt numFmtId="178" formatCode="_ &quot;\&quot;* #,##0_ ;_ &quot;\&quot;* \-#,##0_ ;_ &quot;\&quot;* &quot;-&quot;_ ;_ @_ "/>
    <numFmt numFmtId="179" formatCode="_ * #,##0_ ;_ * \-#,##0_ ;_ * &quot;-&quot;_ ;_ @_ "/>
    <numFmt numFmtId="180" formatCode="_ * #,##0.00_ ;_ * \-#,##0.00_ ;_ * &quot;-&quot;??_ ;_ @_ "/>
    <numFmt numFmtId="181" formatCode="_ * #,##0_)_£_ ;_ * \(#,##0\)_£_ ;_ * &quot;-&quot;_)_£_ ;_ @_ "/>
    <numFmt numFmtId="182" formatCode="#,##0;[Red]#,##0"/>
    <numFmt numFmtId="183" formatCode="&quot;\&quot;#,##0.00;[Red]&quot;\&quot;&quot;\&quot;&quot;\&quot;&quot;\&quot;&quot;\&quot;&quot;\&quot;\-#,##0.00"/>
    <numFmt numFmtId="184" formatCode="&quot;\&quot;#,##0;[Red]&quot;\&quot;&quot;\&quot;\-#,##0"/>
    <numFmt numFmtId="185" formatCode="_-* #,##0\ &quot;F&quot;_-;\-* #,##0\ &quot;F&quot;_-;_-* &quot;-&quot;\ &quot;F&quot;_-;_-@_-"/>
    <numFmt numFmtId="186" formatCode="#,##0\ &quot;F&quot;;[Red]\-#,##0\ &quot;F&quot;"/>
    <numFmt numFmtId="187" formatCode="#,##0.00\ &quot;F&quot;;\-#,##0.00\ &quot;F&quot;"/>
    <numFmt numFmtId="188" formatCode="#,##0.00\ &quot;F&quot;;[Red]\-#,##0.00\ &quot;F&quot;"/>
    <numFmt numFmtId="189" formatCode="_(* #,##0.0_);_(* \(#,##0.0\);_(* &quot;-&quot;??_);_(@_)"/>
    <numFmt numFmtId="190" formatCode="_(* #,##0.00_);_(* \(#,##0.00\);_(* &quot;-&quot;&quot;?&quot;&quot;?&quot;_);_(@_)"/>
    <numFmt numFmtId="191" formatCode="#,##0.000"/>
    <numFmt numFmtId="192" formatCode="#,##0.00;[Red]#,##0.00"/>
    <numFmt numFmtId="193" formatCode="###\ ###\ ###\ ###\ ##0"/>
    <numFmt numFmtId="194" formatCode="##.##%"/>
    <numFmt numFmtId="195" formatCode="#,##0.00000"/>
    <numFmt numFmtId="196" formatCode="_-* #,##0_$_-;\-* #,##0_$_-;_-* &quot;-&quot;_$_-;_-@_-"/>
    <numFmt numFmtId="197" formatCode="#.##00"/>
    <numFmt numFmtId="198" formatCode="_-* ###,0&quot;.&quot;00_-;\-* ###,0&quot;.&quot;00_-;_-* &quot;-&quot;??_-;_-@_-"/>
    <numFmt numFmtId="199" formatCode="_(* #,##0_);_(* \(#,##0\);_(* \-??_);_(@_)"/>
    <numFmt numFmtId="200" formatCode="_-* #,##0\ _F_-;\-* #,##0\ _F_-;_-* &quot;-&quot;\ _F_-;_-@_-"/>
    <numFmt numFmtId="201" formatCode="_-* #,##0\ _F_-;\-* #,##0\ _F_-;_-* &quot;- &quot;_F_-;_-@_-"/>
    <numFmt numFmtId="202" formatCode="_-* #,##0.00\ _€_-;\-* #,##0.00\ _€_-;_-* &quot;-&quot;??\ _€_-;_-@_-"/>
    <numFmt numFmtId="203" formatCode="_-* #,##0.00\ _F_-;\-* #,##0.00\ _F_-;_-* &quot;-&quot;??\ _F_-;_-@_-"/>
    <numFmt numFmtId="204" formatCode="_(&quot;$&quot;\ * #,##0_);_(&quot;$&quot;\ * \(#,##0\);_(&quot;$&quot;\ * &quot;-&quot;_);_(@_)"/>
    <numFmt numFmtId="205" formatCode="_-* #,##0\ _€_-;\-* #,##0\ _€_-;_-* &quot;-&quot;\ _€_-;_-@_-"/>
    <numFmt numFmtId="206" formatCode="_ \\* #,##0_ ;_ \\* \-#,##0_ ;_ \\* \-_ ;_ @_ "/>
    <numFmt numFmtId="207" formatCode="&quot;\&quot;#,##0.00;[Red]&quot;\&quot;\-#,##0.00"/>
    <numFmt numFmtId="208" formatCode="&quot;\&quot;#,##0;[Red]&quot;\&quot;\-#,##0"/>
    <numFmt numFmtId="209" formatCode="_-* #,##0&quot;$&quot;_-;\-* #,##0&quot;$&quot;_-;_-* &quot;-&quot;&quot;$&quot;_-;_-@_-"/>
    <numFmt numFmtId="210" formatCode="_-* #,##0.00&quot;$&quot;_-;\-* #,##0.00&quot;$&quot;_-;_-* &quot;-&quot;??&quot;$&quot;_-;_-@_-"/>
    <numFmt numFmtId="211" formatCode="0%;\(0%\)"/>
    <numFmt numFmtId="212" formatCode="0.0%"/>
    <numFmt numFmtId="213" formatCode="#,#00;[Red]\-#,#00;_@&quot;-&quot;"/>
    <numFmt numFmtId="214" formatCode="&quot;SFr.&quot;\ #,##0.00;[Red]&quot;SFr.&quot;\ \-#,##0.00"/>
    <numFmt numFmtId="215" formatCode="&quot;SFr.&quot;\ #,##0.00;&quot;SFr.&quot;\ \-#,##0.00"/>
    <numFmt numFmtId="216" formatCode="_ &quot;SFr.&quot;\ * #,##0_ ;_ &quot;SFr.&quot;\ * \-#,##0_ ;_ &quot;SFr.&quot;\ * &quot;-&quot;_ ;_ @_ "/>
    <numFmt numFmtId="217" formatCode="_-* #,##0.00_$_-;\-* #,##0.00_$_-;_-* &quot;-&quot;??_$_-;_-@_-"/>
    <numFmt numFmtId="218" formatCode=";;"/>
    <numFmt numFmtId="219" formatCode="#,##0.0_);\(#,##0.0\)"/>
    <numFmt numFmtId="220" formatCode="&quot;$&quot;#,##0.00"/>
    <numFmt numFmtId="221" formatCode="_ * #,##0.00_)&quot;£&quot;_ ;_ * \(#,##0.00\)&quot;£&quot;_ ;_ * &quot;-&quot;??_)&quot;£&quot;_ ;_ @_ "/>
    <numFmt numFmtId="222" formatCode="0.0%;\(0.0%\)"/>
    <numFmt numFmtId="223" formatCode="##,###.##"/>
    <numFmt numFmtId="224" formatCode="_-* #,##0.00\ &quot;F&quot;_-;\-* #,##0.00\ &quot;F&quot;_-;_-* &quot;-&quot;??\ &quot;F&quot;_-;_-@_-"/>
    <numFmt numFmtId="225" formatCode="0.000_)"/>
    <numFmt numFmtId="226" formatCode="_-* #,##0.00\ _V_N_D_-;\-* #,##0.00\ _V_N_D_-;_-* &quot;-&quot;??\ _V_N_D_-;_-@_-"/>
    <numFmt numFmtId="227" formatCode="#,##0\ &quot;þ&quot;;[Red]\-#,##0\ &quot;þ&quot;"/>
    <numFmt numFmtId="228" formatCode="#,##0;\(#,##0\)"/>
    <numFmt numFmtId="229" formatCode="_ &quot;R&quot;\ * #,##0_ ;_ &quot;R&quot;\ * \-#,##0_ ;_ &quot;R&quot;\ * &quot;-&quot;_ ;_ @_ "/>
    <numFmt numFmtId="230" formatCode="##,##0%"/>
    <numFmt numFmtId="231" formatCode="#,###%"/>
    <numFmt numFmtId="232" formatCode="##.##"/>
    <numFmt numFmtId="233" formatCode="###,###"/>
    <numFmt numFmtId="234" formatCode="###.###"/>
    <numFmt numFmtId="235" formatCode="##,###.####"/>
    <numFmt numFmtId="236" formatCode="0.0000%"/>
    <numFmt numFmtId="237" formatCode="\t0.00%"/>
    <numFmt numFmtId="238" formatCode="#0.##"/>
    <numFmt numFmtId="239" formatCode="##,##0.##"/>
    <numFmt numFmtId="240" formatCode="0.000"/>
    <numFmt numFmtId="241" formatCode="\U\S\$#,##0.00;\(\U\S\$#,##0.00\)"/>
    <numFmt numFmtId="242" formatCode="_(\§\g\ #,##0_);_(\§\g\ \(#,##0\);_(\§\g\ &quot;-&quot;??_);_(@_)"/>
    <numFmt numFmtId="243" formatCode="_(\§\g\ #,##0_);_(\§\g\ \(#,##0\);_(\§\g\ &quot;-&quot;_);_(@_)"/>
    <numFmt numFmtId="244" formatCode="\t#\ ??/??"/>
    <numFmt numFmtId="245" formatCode="\§\g#,##0_);\(\§\g#,##0\)"/>
    <numFmt numFmtId="246" formatCode="_-* #,##0\ _?_-;\-* #,##0\ _?_-;_-* &quot;-&quot;\ _?_-;_-@_-"/>
    <numFmt numFmtId="247" formatCode="_-* #,##0.00\ _?_-;\-* #,##0.00\ _?_-;_-* &quot;-&quot;??\ _?_-;_-@_-"/>
    <numFmt numFmtId="248" formatCode="_-&quot;VND&quot;* #,##0_-;\-&quot;VND&quot;* #,##0_-;_-&quot;VND&quot;* &quot;-&quot;_-;_-@_-"/>
    <numFmt numFmtId="249" formatCode="_-&quot;VND&quot;* #,##0_-;&quot;-VND&quot;* #,##0_-;_-&quot;VND&quot;* \-_-;_-@_-"/>
    <numFmt numFmtId="250" formatCode="_-* #,##0_-;\-* #,##0_-;_-* \-_-;_-@_-"/>
    <numFmt numFmtId="251" formatCode="_-* #,##0\ _₫_-;\-* #,##0\ _₫_-;_-* &quot;- &quot;_₫_-;_-@_-"/>
    <numFmt numFmtId="252" formatCode="_(&quot;Rp&quot;* #,##0.00_);_(&quot;Rp&quot;* \(#,##0.00\);_(&quot;Rp&quot;* &quot;-&quot;??_);_(@_)"/>
    <numFmt numFmtId="253" formatCode="_(&quot;Rp&quot;* #,##0.00_);_(&quot;Rp&quot;* \(#,##0.00\);_(&quot;Rp&quot;* \-??_);_(@_)"/>
    <numFmt numFmtId="254" formatCode="#,##0.00\ &quot;FB&quot;;[Red]\-#,##0.00\ &quot;FB&quot;"/>
    <numFmt numFmtId="255" formatCode="#,##0.00&quot; FB&quot;;[Red]\-#,##0.00&quot; FB&quot;"/>
    <numFmt numFmtId="256" formatCode="_(* #,##0_);_(* \(#,##0\);_(* \-_);_(@_)"/>
    <numFmt numFmtId="257" formatCode="_-* #,##0\ _k_r_-;\-* #,##0\ _k_r_-;_-* &quot;-&quot;\ _k_r_-;_-@_-"/>
    <numFmt numFmtId="258" formatCode="#,##0\ &quot;Rp&quot;;\-#,##0\ &quot;Rp&quot;"/>
    <numFmt numFmtId="259" formatCode="#,##0&quot; $&quot;;\-#,##0&quot; $&quot;"/>
    <numFmt numFmtId="260" formatCode="#,##0\ &quot;kr&quot;;\-#,##0\ &quot;kr&quot;"/>
    <numFmt numFmtId="261" formatCode="_-* #,##0.00_-;\-* #,##0.00_-;_-* \-??_-;_-@_-"/>
    <numFmt numFmtId="262" formatCode="_-* #,##0.00\ _₫_-;\-* #,##0.00\ _₫_-;_-* \-??\ _₫_-;_-@_-"/>
    <numFmt numFmtId="263" formatCode="&quot;$&quot;#,##0;\-&quot;$&quot;#,##0"/>
    <numFmt numFmtId="264" formatCode="&quot;Rp&quot;#,##0;\-&quot;Rp&quot;#,##0"/>
    <numFmt numFmtId="265" formatCode="\$#,##0;&quot;-$&quot;#,##0"/>
    <numFmt numFmtId="266" formatCode="&quot;kr&quot;#,##0;\-&quot;kr&quot;#,##0"/>
    <numFmt numFmtId="267" formatCode="_-* #,##0\ _F_B_-;\-* #,##0\ _F_B_-;_-* &quot;-&quot;\ _F_B_-;_-@_-"/>
    <numFmt numFmtId="268" formatCode="_-* #,##0\ _F_B_-;\-* #,##0\ _F_B_-;_-* &quot;- &quot;_F_B_-;_-@_-"/>
    <numFmt numFmtId="269" formatCode="_(* #,##0.00_);_(* \(#,##0.00\);_(* \-??_);_(@_)"/>
    <numFmt numFmtId="270" formatCode="_-* #,##0.00\ _k_r_-;\-* #,##0.00\ _k_r_-;_-* &quot;-&quot;??\ _k_r_-;_-@_-"/>
    <numFmt numFmtId="271" formatCode="#,##0_);\-#,##0_)"/>
    <numFmt numFmtId="272" formatCode="&quot;Dong&quot;#,##0.00_);[Red]\(&quot;Dong&quot;#,##0.00\)"/>
    <numFmt numFmtId="273" formatCode="0."/>
    <numFmt numFmtId="274" formatCode="&quot;Fr.&quot;\ #,##0.00;&quot;Fr.&quot;\ \-#,##0.00"/>
    <numFmt numFmtId="275" formatCode="#,##0\ &quot;$&quot;_);\(#,##0\ &quot;$&quot;\)"/>
    <numFmt numFmtId="276" formatCode="_-&quot;IR£&quot;* #,##0.00_-;\-&quot;IR£&quot;* #,##0.00_-;_-&quot;IR£&quot;* &quot;-&quot;??_-;_-@_-"/>
    <numFmt numFmtId="277" formatCode="&quot;£&quot;#,##0;[Red]\-&quot;£&quot;#,##0"/>
    <numFmt numFmtId="278" formatCode="0&quot;.&quot;0000"/>
    <numFmt numFmtId="279" formatCode="#,###"/>
    <numFmt numFmtId="280" formatCode="&quot;\&quot;#,##0;[Red]\-&quot;\&quot;#,##0"/>
    <numFmt numFmtId="281" formatCode="&quot;\&quot;#,##0.00;\-&quot;\&quot;#,##0.00"/>
    <numFmt numFmtId="282" formatCode="&quot;VND&quot;#,##0_);[Red]\(&quot;VND&quot;#,##0\)"/>
    <numFmt numFmtId="283" formatCode="_(* #,##0.0000_);_(* \(#,##0.0000\);_(* &quot;-&quot;_);_(@_)"/>
    <numFmt numFmtId="284" formatCode="#,##0.00_);\-#,##0.00_)"/>
    <numFmt numFmtId="285" formatCode="#,##0.000_);\(#,##0.000\)"/>
    <numFmt numFmtId="286" formatCode="d"/>
    <numFmt numFmtId="287" formatCode="#"/>
    <numFmt numFmtId="288" formatCode="&quot;¡Ì&quot;#,##0;[Red]\-&quot;¡Ì&quot;#,##0"/>
    <numFmt numFmtId="289" formatCode="&quot;Rp&quot;#,##0;[Red]\-&quot;Rp&quot;#,##0"/>
    <numFmt numFmtId="290" formatCode="\$#,##0;[Red]&quot;-$&quot;#,##0"/>
    <numFmt numFmtId="291" formatCode="&quot;kr&quot;#,##0;[Red]\-&quot;kr&quot;#,##0"/>
    <numFmt numFmtId="292" formatCode="_-&quot;£&quot;* #,##0_-;\-&quot;£&quot;* #,##0_-;_-&quot;£&quot;* &quot;-&quot;_-;_-@_-"/>
    <numFmt numFmtId="293" formatCode="_-\£* #,##0_-;&quot;-£&quot;* #,##0_-;_-\£* \-_-;_-@_-"/>
    <numFmt numFmtId="294" formatCode="0.00000000000E+00;\?"/>
    <numFmt numFmtId="295" formatCode="0.00000"/>
    <numFmt numFmtId="296" formatCode="#,##0.00\ \ "/>
    <numFmt numFmtId="297" formatCode="#,##0.00&quot;  &quot;"/>
    <numFmt numFmtId="298" formatCode="_-&quot;£&quot;* #,##0.00_-;\-&quot;£&quot;* #,##0.00_-;_-&quot;£&quot;* &quot;-&quot;??_-;_-@_-"/>
    <numFmt numFmtId="299" formatCode="_-* #,##0.0\ _F_-;\-* #,##0.0\ _F_-;_-* &quot;-&quot;??\ _F_-;_-@_-"/>
    <numFmt numFmtId="300" formatCode="_-\£* #,##0.00_-;&quot;-£&quot;* #,##0.00_-;_-\£* \-??_-;_-@_-"/>
    <numFmt numFmtId="301" formatCode="&quot;.&quot;#,##0.00_);[Red]\(&quot;.&quot;#,##0.00\)"/>
    <numFmt numFmtId="302" formatCode="#,##0.00&quot; F&quot;;[Red]\-#,##0.00&quot; F&quot;"/>
    <numFmt numFmtId="303" formatCode="_-* ###,0&quot;.&quot;00\ _F_B_-;\-* ###,0&quot;.&quot;00\ _F_B_-;_-* &quot;-&quot;??\ _F_B_-;_-@_-"/>
    <numFmt numFmtId="304" formatCode="_-* #,##0.0\ _F_-;\-* #,##0.0\ _F_-;_-* \-??\ _F_-;_-@_-"/>
    <numFmt numFmtId="305" formatCode="#,##0.00\ \ \ \ "/>
    <numFmt numFmtId="306" formatCode="_(* #.##0.00_);_(* \(#.##0.00\);_(* &quot;-&quot;??_);_(@_)"/>
    <numFmt numFmtId="307" formatCode="&quot;\&quot;#,##0;&quot;\&quot;\-#,##0"/>
    <numFmt numFmtId="308" formatCode="\\#,##0;&quot;\-&quot;#,##0"/>
    <numFmt numFmtId="309" formatCode="_-* ###,0\.00\ _F_B_-;\-* ###,0\.00\ _F_B_-;_-* \-??\ _F_B_-;_-@_-"/>
    <numFmt numFmtId="310" formatCode="_ * #.##._ ;_ * \-#.##._ ;_ * &quot;-&quot;??_ ;_ @_ⴆ"/>
    <numFmt numFmtId="311" formatCode="_-* #,##0\ _F_-;\-* #,##0\ _F_-;_-* &quot;-&quot;??\ _F_-;_-@_-"/>
    <numFmt numFmtId="312" formatCode="0000"/>
    <numFmt numFmtId="313" formatCode="00"/>
    <numFmt numFmtId="314" formatCode="000"/>
    <numFmt numFmtId="315" formatCode="#,##0.0000"/>
    <numFmt numFmtId="316" formatCode="_(* #,##0.000_);_(* \(#,##0.000\);_(* &quot;-&quot;??_);_(@_)"/>
    <numFmt numFmtId="317" formatCode="#,##0.0;[Red]#,##0.0"/>
    <numFmt numFmtId="318" formatCode="_(* #,##0.0_);_(* \(#,##0.0\);_(* &quot;-&quot;?_);_(@_)"/>
    <numFmt numFmtId="319" formatCode="_-* #,##0\ _₫_-;\-* #,##0\ _₫_-;_-* &quot;-&quot;??\ _₫_-;_-@_-"/>
    <numFmt numFmtId="320" formatCode="_-* #,##0.0\ _₫_-;\-* #,##0.0\ _₫_-;_-* &quot;-&quot;??\ _₫_-;_-@_-"/>
    <numFmt numFmtId="321" formatCode="_-* #,##0.000\ _₫_-;\-* #,##0.000\ _₫_-;_-* &quot;-&quot;??\ _₫_-;_-@_-"/>
    <numFmt numFmtId="322" formatCode="_(* #,##0.00_);_(* \(#,##0.00\);_(* &quot;-&quot;?_);_(@_)"/>
    <numFmt numFmtId="323" formatCode="_(* #,##0.00_);_(* \(#,##0.00\);_(* &quot;-&quot;???_);_(@_)"/>
  </numFmts>
  <fonts count="276">
    <font>
      <sz val="12"/>
      <name val=".VnTime"/>
    </font>
    <font>
      <sz val="11"/>
      <color theme="1"/>
      <name val="Calibri"/>
      <family val="2"/>
      <scheme val="minor"/>
    </font>
    <font>
      <sz val="11"/>
      <color theme="1"/>
      <name val="Calibri"/>
      <family val="2"/>
      <scheme val="minor"/>
    </font>
    <font>
      <sz val="12"/>
      <color theme="1"/>
      <name val="Times New Roman"/>
      <family val="2"/>
    </font>
    <font>
      <sz val="12"/>
      <color theme="1"/>
      <name val="Times New Roman"/>
      <family val="2"/>
    </font>
    <font>
      <sz val="12"/>
      <name val=".VnTime"/>
      <family val="2"/>
    </font>
    <font>
      <b/>
      <sz val="12"/>
      <name val=".VnTime"/>
      <family val="2"/>
    </font>
    <font>
      <sz val="11"/>
      <name val=".VnTime"/>
      <family val="2"/>
    </font>
    <font>
      <b/>
      <i/>
      <sz val="12"/>
      <name val=".VnTime"/>
      <family val="2"/>
    </font>
    <font>
      <sz val="12"/>
      <name val="Times New Roman"/>
      <family val="1"/>
    </font>
    <font>
      <sz val="10"/>
      <name val=".VnTime"/>
      <family val="2"/>
    </font>
    <font>
      <sz val="10"/>
      <name val="Arial"/>
      <family val="2"/>
    </font>
    <font>
      <sz val="12"/>
      <name val="±¼¸²Ã¼"/>
      <family val="3"/>
      <charset val="129"/>
    </font>
    <font>
      <sz val="12"/>
      <name val="¹UAAA¼"/>
      <family val="3"/>
      <charset val="129"/>
    </font>
    <font>
      <b/>
      <sz val="12"/>
      <name val="Arial"/>
      <family val="2"/>
    </font>
    <font>
      <b/>
      <sz val="18"/>
      <name val="Arial"/>
      <family val="2"/>
    </font>
    <font>
      <sz val="12"/>
      <name val="Arial"/>
      <family val="2"/>
    </font>
    <font>
      <sz val="13"/>
      <name val=".VnTime"/>
      <family val="2"/>
    </font>
    <font>
      <sz val="14"/>
      <name val="뼻뮝"/>
      <family val="3"/>
    </font>
    <font>
      <sz val="12"/>
      <name val="뼻뮝"/>
      <family val="3"/>
    </font>
    <font>
      <sz val="9"/>
      <name val="Arial"/>
      <family val="2"/>
    </font>
    <font>
      <sz val="12"/>
      <name val="Courier"/>
      <family val="3"/>
    </font>
    <font>
      <sz val="10"/>
      <name val=" "/>
      <family val="1"/>
      <charset val="136"/>
    </font>
    <font>
      <b/>
      <i/>
      <sz val="12"/>
      <name val="Times New Roman"/>
      <family val="1"/>
    </font>
    <font>
      <i/>
      <sz val="12"/>
      <name val="Times New Roman"/>
      <family val="1"/>
    </font>
    <font>
      <b/>
      <sz val="12"/>
      <name val="Times New Roman"/>
      <family val="1"/>
    </font>
    <font>
      <b/>
      <sz val="11"/>
      <name val="Times New Roman"/>
      <family val="1"/>
    </font>
    <font>
      <sz val="10"/>
      <name val="Times New Roman"/>
      <family val="1"/>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4"/>
      <name val=".VnArial"/>
      <family val="2"/>
    </font>
    <font>
      <sz val="8"/>
      <name val="Times New Roman"/>
      <family val="1"/>
    </font>
    <font>
      <sz val="13"/>
      <name val="Times New Roman"/>
      <family val="1"/>
    </font>
    <font>
      <sz val="8"/>
      <name val=".VnTime"/>
      <family val="2"/>
    </font>
    <font>
      <sz val="12"/>
      <name val="Times New Roman"/>
      <family val="1"/>
      <charset val="163"/>
    </font>
    <font>
      <sz val="12"/>
      <name val="VNtimes new roman"/>
      <family val="2"/>
    </font>
    <font>
      <sz val="11"/>
      <color indexed="8"/>
      <name val="Calibri"/>
      <family val="2"/>
    </font>
    <font>
      <sz val="8"/>
      <name val="Arial"/>
      <family val="2"/>
    </font>
    <font>
      <sz val="11"/>
      <color theme="1"/>
      <name val="Calibri"/>
      <family val="2"/>
      <scheme val="minor"/>
    </font>
    <font>
      <sz val="12"/>
      <name val="VNI-Times"/>
    </font>
    <font>
      <sz val="10"/>
      <color indexed="8"/>
      <name val="MS Sans Serif"/>
      <family val="2"/>
    </font>
    <font>
      <sz val="12"/>
      <name val="돋움체"/>
      <family val="3"/>
      <charset val="129"/>
    </font>
    <font>
      <b/>
      <sz val="10"/>
      <name val="SVNtimes new roman"/>
      <family val="2"/>
    </font>
    <font>
      <sz val="10"/>
      <name val="?? ??"/>
      <family val="1"/>
      <charset val="136"/>
    </font>
    <font>
      <sz val="10"/>
      <name val=".VnArial"/>
      <family val="2"/>
    </font>
    <font>
      <sz val="12"/>
      <name val=".VnArial"/>
      <family val="2"/>
    </font>
    <font>
      <sz val="10"/>
      <name val="??"/>
      <family val="3"/>
      <charset val="129"/>
    </font>
    <font>
      <sz val="12"/>
      <name val="??"/>
      <family val="1"/>
    </font>
    <font>
      <sz val="12"/>
      <name val="????"/>
      <family val="1"/>
      <charset val="136"/>
    </font>
    <font>
      <sz val="10"/>
      <name val="AngsanaUPC"/>
      <family val="1"/>
    </font>
    <font>
      <sz val="12"/>
      <name val="|??¢¥¢¬¨Ï"/>
      <family val="1"/>
      <charset val="129"/>
    </font>
    <font>
      <sz val="12"/>
      <name val="|??´¸ⓒ"/>
      <family val="1"/>
      <charset val="129"/>
    </font>
    <font>
      <sz val="10"/>
      <name val="VNI-Times"/>
    </font>
    <font>
      <sz val="10"/>
      <name val="MS Sans Serif"/>
      <family val="2"/>
    </font>
    <font>
      <sz val="10"/>
      <name val="Helv"/>
      <family val="2"/>
    </font>
    <font>
      <sz val="10"/>
      <color indexed="8"/>
      <name val="Arial"/>
      <family val="2"/>
    </font>
    <font>
      <sz val="12"/>
      <name val="???"/>
      <family val="2"/>
    </font>
    <font>
      <sz val="12"/>
      <name val="???"/>
    </font>
    <font>
      <sz val="11"/>
      <name val="‚l‚r ‚oƒSƒVƒbƒN"/>
      <family val="3"/>
      <charset val="128"/>
    </font>
    <font>
      <sz val="11"/>
      <name val="–¾’©"/>
      <family val="1"/>
      <charset val="128"/>
    </font>
    <font>
      <sz val="14"/>
      <name val="Terminal"/>
      <family val="3"/>
      <charset val="128"/>
    </font>
    <font>
      <sz val="14"/>
      <name val="VnTime"/>
      <family val="2"/>
    </font>
    <font>
      <sz val="14"/>
      <name val="VnTime"/>
    </font>
    <font>
      <sz val="13"/>
      <name val="Tms Rmn"/>
      <family val="1"/>
    </font>
    <font>
      <b/>
      <u/>
      <sz val="10"/>
      <name val="VNI-Times"/>
    </font>
    <font>
      <b/>
      <sz val="10"/>
      <name val=".VnArial"/>
      <family val="2"/>
    </font>
    <font>
      <sz val="10"/>
      <name val="VnTimes"/>
      <family val="2"/>
    </font>
    <font>
      <sz val="12"/>
      <color indexed="10"/>
      <name val=".VnArial Narrow"/>
      <family val="2"/>
    </font>
    <font>
      <sz val="12"/>
      <color indexed="8"/>
      <name val="¹ÙÅÁÃ¼"/>
      <family val="1"/>
      <charset val="129"/>
    </font>
    <font>
      <sz val="12"/>
      <color indexed="8"/>
      <name val="Times New Roman"/>
      <family val="1"/>
    </font>
    <font>
      <sz val="11"/>
      <color indexed="8"/>
      <name val="Arial"/>
      <family val="2"/>
      <charset val="163"/>
    </font>
    <font>
      <sz val="14"/>
      <name val=".VnTimeH"/>
      <family val="2"/>
    </font>
    <font>
      <sz val="12"/>
      <color indexed="9"/>
      <name val="Times New Roman"/>
      <family val="1"/>
    </font>
    <font>
      <sz val="11"/>
      <color indexed="9"/>
      <name val="Calibri"/>
      <family val="2"/>
    </font>
    <font>
      <sz val="11"/>
      <color indexed="9"/>
      <name val="Arial"/>
      <family val="2"/>
      <charset val="163"/>
    </font>
    <font>
      <sz val="14"/>
      <name val=".VnTime"/>
      <family val="2"/>
    </font>
    <font>
      <sz val="11"/>
      <name val="VNtimes new roman"/>
      <family val="2"/>
    </font>
    <font>
      <sz val="11"/>
      <color indexed="8"/>
      <name val=".VnTime"/>
      <family val="2"/>
    </font>
    <font>
      <sz val="11"/>
      <color indexed="9"/>
      <name val=".VnTime"/>
      <family val="2"/>
    </font>
    <font>
      <b/>
      <sz val="12"/>
      <color indexed="63"/>
      <name val="VNI-Times"/>
    </font>
    <font>
      <sz val="12"/>
      <name val="¹ÙÅÁÃ¼"/>
      <charset val="129"/>
    </font>
    <font>
      <sz val="12"/>
      <name val="¹ÙÅÁÃ¼"/>
      <family val="2"/>
      <charset val="129"/>
    </font>
    <font>
      <sz val="12"/>
      <color indexed="20"/>
      <name val="Times New Roman"/>
      <family val="1"/>
    </font>
    <font>
      <sz val="11"/>
      <color indexed="20"/>
      <name val="Calibri"/>
      <family val="2"/>
    </font>
    <font>
      <sz val="11"/>
      <color indexed="20"/>
      <name val="Arial"/>
      <family val="2"/>
      <charset val="163"/>
    </font>
    <font>
      <b/>
      <i/>
      <sz val="14"/>
      <name val="VNTime"/>
      <family val="2"/>
    </font>
    <font>
      <sz val="12"/>
      <name val="Tms Rmn"/>
      <family val="1"/>
    </font>
    <font>
      <sz val="12"/>
      <name val="Tms Rmn"/>
    </font>
    <font>
      <sz val="11"/>
      <name val="µ¸¿ò"/>
      <charset val="129"/>
    </font>
    <font>
      <sz val="12"/>
      <name val="System"/>
      <family val="2"/>
    </font>
    <font>
      <sz val="12"/>
      <name val="¹ÙÅÁÃ¼"/>
      <family val="1"/>
      <charset val="129"/>
    </font>
    <font>
      <sz val="10"/>
      <name val="Helv"/>
    </font>
    <font>
      <b/>
      <sz val="12"/>
      <color indexed="52"/>
      <name val="Times New Roman"/>
      <family val="1"/>
    </font>
    <font>
      <b/>
      <sz val="11"/>
      <color indexed="52"/>
      <name val="Calibri"/>
      <family val="2"/>
    </font>
    <font>
      <b/>
      <sz val="11"/>
      <color indexed="52"/>
      <name val="Arial"/>
      <family val="2"/>
      <charset val="163"/>
    </font>
    <font>
      <b/>
      <sz val="10"/>
      <name val="Helv"/>
      <family val="2"/>
    </font>
    <font>
      <b/>
      <sz val="10"/>
      <name val="Helv"/>
    </font>
    <font>
      <b/>
      <sz val="8"/>
      <color indexed="12"/>
      <name val="Arial"/>
      <family val="2"/>
    </font>
    <font>
      <sz val="8"/>
      <color indexed="8"/>
      <name val="Arial"/>
      <family val="2"/>
    </font>
    <font>
      <b/>
      <sz val="9"/>
      <name val="VNI-Times"/>
    </font>
    <font>
      <b/>
      <sz val="13"/>
      <name val="Tms Rmn"/>
      <family val="1"/>
    </font>
    <font>
      <b/>
      <sz val="10"/>
      <name val="Arial"/>
      <family val="2"/>
    </font>
    <font>
      <sz val="11"/>
      <name val="Tms Rmn"/>
      <family val="1"/>
    </font>
    <font>
      <sz val="11"/>
      <name val="Tms Rmn"/>
    </font>
    <font>
      <sz val="11"/>
      <name val="VNI-Times"/>
    </font>
    <font>
      <sz val="10"/>
      <color indexed="8"/>
      <name val="Times New Roman"/>
      <family val="2"/>
    </font>
    <font>
      <sz val="12"/>
      <color indexed="8"/>
      <name val="Times New Roman"/>
      <family val="2"/>
    </font>
    <font>
      <sz val="11"/>
      <name val="UVnTime"/>
    </font>
    <font>
      <sz val="10"/>
      <name val="Arial"/>
      <family val="2"/>
      <charset val="163"/>
    </font>
    <font>
      <b/>
      <sz val="12"/>
      <name val="VNTime"/>
      <family val="2"/>
    </font>
    <font>
      <sz val="10"/>
      <name val="MS Serif"/>
      <family val="1"/>
    </font>
    <font>
      <sz val="10"/>
      <name val="Courier"/>
      <family val="3"/>
    </font>
    <font>
      <sz val="11"/>
      <name val="VNcentury Gothic"/>
    </font>
    <font>
      <sz val="11"/>
      <name val="VNcentury Gothic"/>
      <family val="2"/>
    </font>
    <font>
      <b/>
      <sz val="15"/>
      <name val="VNcentury Gothic"/>
    </font>
    <font>
      <b/>
      <sz val="15"/>
      <name val="VNcentury Gothic"/>
      <family val="2"/>
    </font>
    <font>
      <sz val="12"/>
      <name val="SVNtimes new roman"/>
      <family val="2"/>
    </font>
    <font>
      <sz val="8"/>
      <name val="SVNtimes new roman"/>
      <family val="2"/>
    </font>
    <font>
      <b/>
      <sz val="12"/>
      <color indexed="9"/>
      <name val="Times New Roman"/>
      <family val="1"/>
    </font>
    <font>
      <b/>
      <sz val="11"/>
      <color indexed="9"/>
      <name val="Calibri"/>
      <family val="2"/>
    </font>
    <font>
      <b/>
      <sz val="11"/>
      <color indexed="9"/>
      <name val="Arial"/>
      <family val="2"/>
      <charset val="163"/>
    </font>
    <font>
      <sz val="10"/>
      <name val="VNI-Aptima"/>
    </font>
    <font>
      <sz val="10"/>
      <name val="SVNtimes new roman"/>
      <family val="2"/>
    </font>
    <font>
      <b/>
      <sz val="12"/>
      <name val="VNTimeH"/>
      <family val="2"/>
    </font>
    <font>
      <sz val="10"/>
      <name val="Arial CE"/>
      <family val="2"/>
      <charset val="238"/>
    </font>
    <font>
      <sz val="10"/>
      <name val="Arial CE"/>
      <charset val="238"/>
    </font>
    <font>
      <b/>
      <sz val="11"/>
      <color indexed="8"/>
      <name val=".VnTime"/>
      <family val="2"/>
    </font>
    <font>
      <sz val="10"/>
      <color indexed="16"/>
      <name val="MS Serif"/>
      <family val="1"/>
    </font>
    <font>
      <sz val="10"/>
      <name val="VNI-Helve-Condense"/>
    </font>
    <font>
      <i/>
      <sz val="12"/>
      <color indexed="23"/>
      <name val="Times New Roman"/>
      <family val="1"/>
    </font>
    <font>
      <i/>
      <sz val="11"/>
      <color indexed="23"/>
      <name val="Calibri"/>
      <family val="2"/>
    </font>
    <font>
      <i/>
      <sz val="11"/>
      <color indexed="23"/>
      <name val="Arial"/>
      <family val="2"/>
      <charset val="163"/>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2"/>
      <color indexed="17"/>
      <name val="Times New Roman"/>
      <family val="1"/>
    </font>
    <font>
      <sz val="11"/>
      <color indexed="17"/>
      <name val="Calibri"/>
      <family val="2"/>
    </font>
    <font>
      <sz val="11"/>
      <color indexed="17"/>
      <name val="Arial"/>
      <family val="2"/>
      <charset val="163"/>
    </font>
    <font>
      <sz val="12"/>
      <name val="VNTime"/>
      <family val="2"/>
    </font>
    <font>
      <sz val="10"/>
      <name val=".VnArialH"/>
      <family val="2"/>
    </font>
    <font>
      <b/>
      <sz val="12"/>
      <name val=".VnBook-AntiquaH"/>
      <family val="2"/>
    </font>
    <font>
      <b/>
      <sz val="12"/>
      <color indexed="9"/>
      <name val="Tms Rmn"/>
      <family val="1"/>
    </font>
    <font>
      <b/>
      <sz val="12"/>
      <color indexed="9"/>
      <name val="Tms Rmn"/>
    </font>
    <font>
      <b/>
      <sz val="12"/>
      <name val="Helv"/>
      <family val="2"/>
    </font>
    <font>
      <b/>
      <sz val="12"/>
      <name val="Helv"/>
    </font>
    <font>
      <b/>
      <sz val="12"/>
      <name val="Tahoma"/>
      <family val="2"/>
    </font>
    <font>
      <b/>
      <sz val="15"/>
      <color indexed="56"/>
      <name val="Times New Roman"/>
      <family val="1"/>
    </font>
    <font>
      <b/>
      <sz val="15"/>
      <color indexed="56"/>
      <name val="Calibri"/>
      <family val="2"/>
    </font>
    <font>
      <b/>
      <sz val="13"/>
      <color indexed="56"/>
      <name val="Times New Roman"/>
      <family val="1"/>
    </font>
    <font>
      <b/>
      <sz val="13"/>
      <color indexed="56"/>
      <name val="Calibri"/>
      <family val="2"/>
    </font>
    <font>
      <b/>
      <sz val="11"/>
      <color indexed="56"/>
      <name val="Times New Roman"/>
      <family val="1"/>
    </font>
    <font>
      <b/>
      <sz val="11"/>
      <color indexed="56"/>
      <name val="Calibri"/>
      <family val="2"/>
    </font>
    <font>
      <b/>
      <sz val="11"/>
      <color indexed="56"/>
      <name val="Arial"/>
      <family val="2"/>
      <charset val="163"/>
    </font>
    <font>
      <b/>
      <sz val="8"/>
      <name val="MS Sans Serif"/>
      <family val="2"/>
    </font>
    <font>
      <b/>
      <sz val="10"/>
      <name val=".VnTime"/>
      <family val="2"/>
    </font>
    <font>
      <b/>
      <sz val="14"/>
      <name val=".VnTimeH"/>
      <family val="2"/>
    </font>
    <font>
      <sz val="10"/>
      <name val="Tahoma"/>
      <family val="2"/>
    </font>
    <font>
      <sz val="11"/>
      <color indexed="62"/>
      <name val="Calibri"/>
      <family val="2"/>
    </font>
    <font>
      <sz val="12"/>
      <color indexed="62"/>
      <name val="Times New Roman"/>
      <family val="1"/>
    </font>
    <font>
      <sz val="11"/>
      <color indexed="62"/>
      <name val="Arial"/>
      <family val="2"/>
      <charset val="163"/>
    </font>
    <font>
      <sz val="10"/>
      <name val="VNI-Helve"/>
    </font>
    <font>
      <u/>
      <sz val="10"/>
      <color indexed="12"/>
      <name val=".VnTime"/>
      <family val="2"/>
    </font>
    <font>
      <u/>
      <sz val="12"/>
      <color indexed="12"/>
      <name val=".VnTime"/>
      <family val="2"/>
    </font>
    <font>
      <u/>
      <sz val="12"/>
      <color indexed="12"/>
      <name val="Arial"/>
      <family val="2"/>
    </font>
    <font>
      <sz val="12"/>
      <color indexed="52"/>
      <name val="Times New Roman"/>
      <family val="1"/>
    </font>
    <font>
      <sz val="11"/>
      <color indexed="52"/>
      <name val="Calibri"/>
      <family val="2"/>
    </font>
    <font>
      <sz val="11"/>
      <color indexed="52"/>
      <name val="Arial"/>
      <family val="2"/>
      <charset val="163"/>
    </font>
    <font>
      <i/>
      <sz val="10"/>
      <name val=".VnTime"/>
      <family val="2"/>
    </font>
    <font>
      <sz val="8"/>
      <name val="VNarial"/>
      <family val="2"/>
    </font>
    <font>
      <b/>
      <sz val="11"/>
      <name val="Helv"/>
      <family val="2"/>
    </font>
    <font>
      <b/>
      <sz val="11"/>
      <name val="Helv"/>
    </font>
    <font>
      <sz val="10"/>
      <name val=".VnAvant"/>
      <family val="2"/>
    </font>
    <font>
      <b/>
      <i/>
      <sz val="12"/>
      <name val=".VnAristote"/>
      <family val="2"/>
    </font>
    <font>
      <sz val="12"/>
      <color indexed="60"/>
      <name val="Times New Roman"/>
      <family val="1"/>
    </font>
    <font>
      <sz val="11"/>
      <color indexed="60"/>
      <name val="Calibri"/>
      <family val="2"/>
    </font>
    <font>
      <sz val="11"/>
      <color indexed="60"/>
      <name val="Arial"/>
      <family val="2"/>
      <charset val="163"/>
    </font>
    <font>
      <sz val="7"/>
      <name val="Small Fonts"/>
      <family val="2"/>
    </font>
    <font>
      <b/>
      <sz val="12"/>
      <name val="VN-NTime"/>
    </font>
    <font>
      <sz val="10"/>
      <name val="VNtimes new roman"/>
      <family val="1"/>
    </font>
    <font>
      <b/>
      <i/>
      <sz val="16"/>
      <name val="Helv"/>
    </font>
    <font>
      <sz val="12"/>
      <name val="바탕체"/>
      <family val="1"/>
      <charset val="129"/>
    </font>
    <font>
      <sz val="14"/>
      <name val="Times New Roman"/>
      <family val="1"/>
    </font>
    <font>
      <sz val="11"/>
      <name val="VNI-Aptima"/>
    </font>
    <font>
      <sz val="14"/>
      <name val="System"/>
      <family val="2"/>
    </font>
    <font>
      <b/>
      <sz val="11"/>
      <name val="Arial"/>
      <family val="2"/>
    </font>
    <font>
      <b/>
      <sz val="12"/>
      <color indexed="63"/>
      <name val="Times New Roman"/>
      <family val="1"/>
    </font>
    <font>
      <b/>
      <sz val="11"/>
      <color indexed="63"/>
      <name val="Calibri"/>
      <family val="2"/>
    </font>
    <font>
      <b/>
      <sz val="11"/>
      <color indexed="63"/>
      <name val="Arial"/>
      <family val="2"/>
      <charset val="163"/>
    </font>
    <font>
      <sz val="14"/>
      <name val=".VnArial Narrow"/>
      <family val="2"/>
    </font>
    <font>
      <sz val="10"/>
      <name val="Tms Rmn"/>
      <family val="1"/>
    </font>
    <font>
      <b/>
      <sz val="10"/>
      <name val="MS Sans Serif"/>
      <family val="2"/>
    </font>
    <font>
      <sz val="8"/>
      <name val="Wingdings"/>
      <charset val="2"/>
    </font>
    <font>
      <sz val="8"/>
      <name val="Helv"/>
      <family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b/>
      <sz val="18"/>
      <color indexed="62"/>
      <name val="Cambria"/>
      <family val="2"/>
    </font>
    <font>
      <u/>
      <sz val="10.199999999999999"/>
      <color indexed="12"/>
      <name val=".VnTime"/>
      <family val="2"/>
    </font>
    <font>
      <b/>
      <sz val="12"/>
      <name val="宋体"/>
      <charset val="134"/>
    </font>
    <font>
      <sz val="8"/>
      <name val="MS Sans Serif"/>
      <family val="2"/>
    </font>
    <font>
      <b/>
      <sz val="10.5"/>
      <name val=".VnAvantH"/>
      <family val="2"/>
    </font>
    <font>
      <sz val="10"/>
      <name val="VNbook-Antiqua"/>
    </font>
    <font>
      <sz val="10"/>
      <name val="VNbook-Antiqua"/>
      <family val="2"/>
    </font>
    <font>
      <sz val="11"/>
      <color indexed="32"/>
      <name val="VNI-Times"/>
      <family val="2"/>
    </font>
    <font>
      <b/>
      <sz val="10"/>
      <name val="Tahoma"/>
      <family val="2"/>
    </font>
    <font>
      <b/>
      <sz val="8"/>
      <color indexed="8"/>
      <name val="Helv"/>
      <family val="2"/>
    </font>
    <font>
      <b/>
      <sz val="8"/>
      <color indexed="8"/>
      <name val="Helv"/>
    </font>
    <font>
      <sz val="13"/>
      <name val=".VnArial"/>
      <family val="2"/>
    </font>
    <font>
      <sz val="10"/>
      <name val="VNI-Times"/>
      <family val="2"/>
    </font>
    <font>
      <b/>
      <sz val="10"/>
      <name val="VNI-Univer"/>
    </font>
    <font>
      <sz val="10"/>
      <name val=".VnBook-Antiqua"/>
      <family val="2"/>
    </font>
    <font>
      <b/>
      <sz val="12"/>
      <name val="VNI-Cooper"/>
    </font>
    <font>
      <b/>
      <u val="double"/>
      <sz val="12"/>
      <color indexed="12"/>
      <name val=".VnBahamasB"/>
      <family val="2"/>
    </font>
    <font>
      <sz val="10"/>
      <name val=".VnArial Narrow"/>
      <family val="2"/>
    </font>
    <font>
      <sz val="9.5"/>
      <name val=".VnBlackH"/>
      <family val="2"/>
    </font>
    <font>
      <b/>
      <sz val="10"/>
      <name val=".VnBahamasBH"/>
      <family val="2"/>
    </font>
    <font>
      <b/>
      <sz val="11"/>
      <name val=".VnArialH"/>
      <family val="2"/>
    </font>
    <font>
      <b/>
      <sz val="18"/>
      <color indexed="56"/>
      <name val="Cambria"/>
      <family val="2"/>
    </font>
    <font>
      <b/>
      <sz val="18"/>
      <color indexed="56"/>
      <name val="Times New Roman"/>
      <family val="2"/>
      <charset val="163"/>
    </font>
    <font>
      <sz val="8"/>
      <name val="VNI-Helve"/>
    </font>
    <font>
      <b/>
      <sz val="10"/>
      <name val=".VnTimeH"/>
      <family val="2"/>
    </font>
    <font>
      <b/>
      <sz val="11"/>
      <name val=".VnTimeH"/>
      <family val="2"/>
    </font>
    <font>
      <b/>
      <sz val="10"/>
      <name val=".VnArialH"/>
      <family val="2"/>
    </font>
    <font>
      <b/>
      <sz val="11"/>
      <color indexed="8"/>
      <name val="Calibri"/>
      <family val="2"/>
    </font>
    <font>
      <b/>
      <sz val="12"/>
      <name val="VNI-Times"/>
    </font>
    <font>
      <sz val="11"/>
      <name val=".VnAvant"/>
      <family val="2"/>
    </font>
    <font>
      <b/>
      <sz val="13"/>
      <color indexed="8"/>
      <name val=".VnTimeH"/>
      <family val="2"/>
    </font>
    <font>
      <sz val="14"/>
      <name val=".Vn3DH"/>
      <family val="2"/>
    </font>
    <font>
      <sz val="12"/>
      <name val="VNTime"/>
    </font>
    <font>
      <sz val="10"/>
      <name val="VNtimes new roman"/>
      <family val="2"/>
    </font>
    <font>
      <b/>
      <sz val="8"/>
      <name val="VN Helvetica"/>
    </font>
    <font>
      <sz val="9"/>
      <name val=".VnTime"/>
      <family val="2"/>
    </font>
    <font>
      <b/>
      <sz val="10"/>
      <name val="VN AvantGBook"/>
    </font>
    <font>
      <b/>
      <sz val="16"/>
      <name val=".VnTime"/>
      <family val="2"/>
    </font>
    <font>
      <sz val="11"/>
      <color indexed="10"/>
      <name val="Calibri"/>
      <family val="2"/>
    </font>
    <font>
      <sz val="11"/>
      <color indexed="10"/>
      <name val="Arial"/>
      <family val="2"/>
      <charset val="163"/>
    </font>
    <font>
      <sz val="10"/>
      <name val="Geneva"/>
      <family val="2"/>
    </font>
    <font>
      <sz val="22"/>
      <name val="ＭＳ 明朝"/>
      <family val="1"/>
      <charset val="128"/>
    </font>
    <font>
      <sz val="10"/>
      <name val="명조"/>
      <family val="3"/>
      <charset val="129"/>
    </font>
    <font>
      <u/>
      <sz val="9"/>
      <color indexed="36"/>
      <name val="新細明體"/>
      <family val="1"/>
      <charset val="136"/>
    </font>
    <font>
      <u/>
      <sz val="9"/>
      <color indexed="12"/>
      <name val="新細明體"/>
      <family val="1"/>
      <charset val="136"/>
    </font>
    <font>
      <u/>
      <sz val="12"/>
      <color indexed="12"/>
      <name val="新細明體"/>
      <family val="1"/>
      <charset val="136"/>
    </font>
    <font>
      <u/>
      <sz val="12"/>
      <color indexed="36"/>
      <name val="新細明體"/>
      <family val="1"/>
      <charset val="136"/>
    </font>
    <font>
      <sz val="12"/>
      <name val=".VnTime"/>
      <family val="2"/>
    </font>
    <font>
      <b/>
      <sz val="10"/>
      <name val="Times New Roman"/>
      <family val="1"/>
    </font>
    <font>
      <sz val="11"/>
      <name val="Times New Roman"/>
      <family val="1"/>
    </font>
    <font>
      <b/>
      <sz val="13"/>
      <name val="Times New Roman"/>
      <family val="1"/>
    </font>
    <font>
      <i/>
      <sz val="10"/>
      <name val="Times New Roman"/>
      <family val="1"/>
    </font>
    <font>
      <b/>
      <sz val="12"/>
      <color rgb="FF0000FF"/>
      <name val="Times New Roman"/>
      <family val="1"/>
    </font>
    <font>
      <b/>
      <sz val="11"/>
      <color rgb="FF0000FF"/>
      <name val="Times New Roman"/>
      <family val="1"/>
    </font>
    <font>
      <sz val="12"/>
      <color rgb="FF0000FF"/>
      <name val="Times New Roman"/>
      <family val="1"/>
    </font>
    <font>
      <i/>
      <sz val="12"/>
      <name val="Times New Roman"/>
      <family val="1"/>
      <charset val="163"/>
    </font>
    <font>
      <sz val="12"/>
      <color rgb="FFFF0000"/>
      <name val="Times New Roman"/>
      <family val="1"/>
    </font>
    <font>
      <b/>
      <i/>
      <sz val="11"/>
      <name val="Times New Roman"/>
      <family val="1"/>
    </font>
    <font>
      <i/>
      <sz val="13"/>
      <name val="Times New Roman"/>
      <family val="1"/>
    </font>
    <font>
      <sz val="11"/>
      <color rgb="FFFF0000"/>
      <name val="Times New Roman"/>
      <family val="1"/>
    </font>
    <font>
      <b/>
      <sz val="14"/>
      <name val="Times New Roman"/>
      <family val="1"/>
    </font>
    <font>
      <b/>
      <sz val="8"/>
      <name val="Times New Roman"/>
      <family val="1"/>
    </font>
    <font>
      <i/>
      <sz val="11"/>
      <name val="Times New Roman"/>
      <family val="1"/>
    </font>
    <font>
      <sz val="11"/>
      <color rgb="FF0000FF"/>
      <name val="Times New Roman"/>
      <family val="1"/>
    </font>
    <font>
      <b/>
      <vertAlign val="superscript"/>
      <sz val="11"/>
      <name val="Times New Roman"/>
      <family val="1"/>
    </font>
    <font>
      <i/>
      <vertAlign val="superscript"/>
      <sz val="11"/>
      <name val="Times New Roman"/>
      <family val="1"/>
    </font>
    <font>
      <i/>
      <sz val="12"/>
      <color rgb="FF0000FF"/>
      <name val="Times New Roman"/>
      <family val="1"/>
    </font>
    <font>
      <sz val="9"/>
      <color indexed="81"/>
      <name val="Tahoma"/>
      <family val="2"/>
    </font>
    <font>
      <b/>
      <sz val="9"/>
      <color indexed="81"/>
      <name val="Tahoma"/>
      <family val="2"/>
    </font>
    <font>
      <b/>
      <sz val="14"/>
      <color rgb="FFFF0000"/>
      <name val="Times New Roman"/>
      <family val="1"/>
    </font>
  </fonts>
  <fills count="65">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42"/>
        <bgColor indexed="64"/>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1"/>
        <bgColor indexed="64"/>
      </patternFill>
    </fill>
    <fill>
      <patternFill patternType="solid">
        <fgColor indexed="65"/>
        <bgColor indexed="64"/>
      </patternFill>
    </fill>
    <fill>
      <patternFill patternType="solid">
        <fgColor indexed="26"/>
        <bgColor indexed="64"/>
      </patternFill>
    </fill>
    <fill>
      <patternFill patternType="solid">
        <fgColor indexed="40"/>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00"/>
        <bgColor indexed="64"/>
      </patternFill>
    </fill>
  </fills>
  <borders count="5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0"/>
      </right>
      <top/>
      <bottom/>
      <diagonal/>
    </border>
    <border>
      <left/>
      <right style="medium">
        <color indexed="8"/>
      </right>
      <top/>
      <bottom/>
      <diagonal/>
    </border>
    <border>
      <left style="medium">
        <color indexed="9"/>
      </left>
      <right style="medium">
        <color indexed="9"/>
      </right>
      <top style="medium">
        <color indexed="9"/>
      </top>
      <bottom style="medium">
        <color indexed="9"/>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8417">
    <xf numFmtId="0" fontId="0" fillId="0" borderId="0"/>
    <xf numFmtId="183" fontId="11" fillId="0" borderId="0" applyFont="0" applyFill="0" applyBorder="0" applyAlignment="0" applyProtection="0"/>
    <xf numFmtId="184" fontId="11" fillId="0" borderId="0" applyFont="0" applyFill="0" applyBorder="0" applyAlignment="0" applyProtection="0"/>
    <xf numFmtId="0" fontId="11" fillId="0" borderId="0"/>
    <xf numFmtId="0" fontId="28" fillId="2" borderId="0"/>
    <xf numFmtId="0" fontId="29" fillId="2" borderId="0"/>
    <xf numFmtId="0" fontId="30" fillId="2" borderId="0"/>
    <xf numFmtId="0" fontId="31" fillId="0" borderId="0">
      <alignmen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xf numFmtId="43" fontId="5" fillId="0" borderId="0" applyFont="0" applyFill="0" applyBorder="0" applyAlignment="0" applyProtection="0"/>
    <xf numFmtId="43" fontId="38" fillId="0" borderId="0" applyFont="0" applyFill="0" applyBorder="0" applyAlignment="0" applyProtection="0"/>
    <xf numFmtId="190" fontId="11" fillId="0" borderId="0" applyFont="0" applyFill="0" applyBorder="0" applyAlignment="0" applyProtection="0"/>
    <xf numFmtId="3" fontId="11" fillId="0" borderId="0" applyFont="0" applyFill="0" applyBorder="0" applyAlignment="0" applyProtection="0"/>
    <xf numFmtId="177" fontId="11" fillId="0" borderId="0" applyFont="0" applyFill="0" applyBorder="0" applyAlignment="0" applyProtection="0"/>
    <xf numFmtId="0" fontId="11" fillId="0" borderId="0" applyFont="0" applyFill="0" applyBorder="0" applyAlignment="0" applyProtection="0"/>
    <xf numFmtId="2" fontId="11" fillId="0" borderId="0" applyFont="0" applyFill="0" applyBorder="0" applyAlignment="0" applyProtection="0"/>
    <xf numFmtId="0" fontId="14" fillId="0" borderId="1" applyNumberFormat="0" applyAlignment="0" applyProtection="0">
      <alignment horizontal="left" vertical="center"/>
    </xf>
    <xf numFmtId="0" fontId="14" fillId="0" borderId="2">
      <alignment horizontal="left" vertical="center"/>
    </xf>
    <xf numFmtId="0" fontId="15" fillId="0" borderId="0" applyNumberFormat="0" applyFill="0" applyBorder="0" applyAlignment="0" applyProtection="0"/>
    <xf numFmtId="0" fontId="14" fillId="0" borderId="0" applyNumberFormat="0" applyFill="0" applyBorder="0" applyAlignment="0" applyProtection="0"/>
    <xf numFmtId="0" fontId="16" fillId="0" borderId="0" applyNumberFormat="0" applyFont="0" applyFill="0" applyAlignment="0"/>
    <xf numFmtId="181" fontId="17" fillId="0" borderId="0"/>
    <xf numFmtId="0" fontId="11" fillId="0" borderId="0"/>
    <xf numFmtId="0" fontId="11" fillId="0" borderId="0"/>
    <xf numFmtId="0" fontId="9" fillId="0" borderId="0"/>
    <xf numFmtId="0" fontId="27" fillId="0" borderId="0"/>
    <xf numFmtId="0" fontId="5" fillId="0" borderId="0"/>
    <xf numFmtId="188" fontId="17" fillId="0" borderId="3">
      <alignment horizontal="right" vertical="center"/>
    </xf>
    <xf numFmtId="185" fontId="17" fillId="0" borderId="3">
      <alignment horizontal="center"/>
    </xf>
    <xf numFmtId="0" fontId="11" fillId="0" borderId="4" applyNumberFormat="0" applyFont="0" applyFill="0" applyAlignment="0" applyProtection="0"/>
    <xf numFmtId="186" fontId="17" fillId="0" borderId="0"/>
    <xf numFmtId="187" fontId="17" fillId="0" borderId="5"/>
    <xf numFmtId="0" fontId="32" fillId="0" borderId="0" applyNumberForma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9" fillId="0" borderId="0">
      <alignment vertical="center"/>
    </xf>
    <xf numFmtId="40" fontId="18" fillId="0" borderId="0" applyFont="0" applyFill="0" applyBorder="0" applyAlignment="0" applyProtection="0"/>
    <xf numFmtId="3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9" fillId="0" borderId="0"/>
    <xf numFmtId="0" fontId="16" fillId="0" borderId="0"/>
    <xf numFmtId="169" fontId="20" fillId="0" borderId="0" applyFont="0" applyFill="0" applyBorder="0" applyAlignment="0" applyProtection="0"/>
    <xf numFmtId="170" fontId="20" fillId="0" borderId="0" applyFont="0" applyFill="0" applyBorder="0" applyAlignment="0" applyProtection="0"/>
    <xf numFmtId="175" fontId="20" fillId="0" borderId="0" applyFont="0" applyFill="0" applyBorder="0" applyAlignment="0" applyProtection="0"/>
    <xf numFmtId="174" fontId="21" fillId="0" borderId="0" applyFont="0" applyFill="0" applyBorder="0" applyAlignment="0" applyProtection="0"/>
    <xf numFmtId="176" fontId="20"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38" fillId="0" borderId="0"/>
    <xf numFmtId="43" fontId="5" fillId="0" borderId="0" applyFont="0" applyFill="0" applyBorder="0" applyAlignment="0" applyProtection="0"/>
    <xf numFmtId="0" fontId="5" fillId="0" borderId="0"/>
    <xf numFmtId="0" fontId="40" fillId="0" borderId="0"/>
    <xf numFmtId="0" fontId="5" fillId="0" borderId="0"/>
    <xf numFmtId="0" fontId="5" fillId="0" borderId="0"/>
    <xf numFmtId="0" fontId="5" fillId="0" borderId="0"/>
    <xf numFmtId="43" fontId="40" fillId="0" borderId="0" applyFont="0" applyFill="0" applyBorder="0" applyAlignment="0" applyProtection="0"/>
    <xf numFmtId="175" fontId="4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2" fillId="0" borderId="0"/>
    <xf numFmtId="193" fontId="41" fillId="0" borderId="0" applyFont="0" applyFill="0" applyBorder="0" applyAlignment="0" applyProtection="0">
      <protection locked="0"/>
    </xf>
    <xf numFmtId="3" fontId="43" fillId="0" borderId="5"/>
    <xf numFmtId="194" fontId="44" fillId="0" borderId="18">
      <alignment horizontal="center"/>
      <protection hidden="1"/>
    </xf>
    <xf numFmtId="173" fontId="37" fillId="0" borderId="19" applyFont="0" applyBorder="0"/>
    <xf numFmtId="173" fontId="37" fillId="0" borderId="19" applyFont="0" applyBorder="0"/>
    <xf numFmtId="0" fontId="10" fillId="0" borderId="0"/>
    <xf numFmtId="0" fontId="10" fillId="0" borderId="0"/>
    <xf numFmtId="0" fontId="45" fillId="0" borderId="0" applyFont="0" applyFill="0" applyBorder="0" applyAlignment="0" applyProtection="0"/>
    <xf numFmtId="172" fontId="46" fillId="0" borderId="0" applyFont="0" applyFill="0" applyBorder="0" applyAlignment="0" applyProtection="0"/>
    <xf numFmtId="172"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195" fontId="46"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7" fillId="0" borderId="0" applyFont="0" applyFill="0" applyBorder="0" applyAlignment="0" applyProtection="0"/>
    <xf numFmtId="0" fontId="48" fillId="0" borderId="20"/>
    <xf numFmtId="196" fontId="49" fillId="0" borderId="0" applyFont="0" applyFill="0" applyBorder="0" applyAlignment="0" applyProtection="0"/>
    <xf numFmtId="197" fontId="10" fillId="0" borderId="0" applyFont="0" applyFill="0" applyBorder="0" applyAlignment="0" applyProtection="0"/>
    <xf numFmtId="169" fontId="50" fillId="0" borderId="0" applyFont="0" applyFill="0" applyBorder="0" applyAlignment="0" applyProtection="0"/>
    <xf numFmtId="198" fontId="50" fillId="0" borderId="0" applyFont="0" applyFill="0" applyBorder="0" applyAlignment="0" applyProtection="0"/>
    <xf numFmtId="6" fontId="21" fillId="0" borderId="0" applyFont="0" applyFill="0" applyBorder="0" applyAlignment="0" applyProtection="0"/>
    <xf numFmtId="0" fontId="5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52" fillId="0" borderId="0"/>
    <xf numFmtId="0" fontId="53" fillId="0" borderId="0"/>
    <xf numFmtId="0" fontId="11" fillId="0" borderId="0" applyNumberFormat="0" applyFill="0" applyBorder="0" applyAlignment="0" applyProtection="0"/>
    <xf numFmtId="0" fontId="11" fillId="0" borderId="0" applyNumberFormat="0" applyFill="0" applyBorder="0" applyAlignment="0" applyProtection="0"/>
    <xf numFmtId="199" fontId="5" fillId="0" borderId="0" applyFill="0" applyBorder="0" applyAlignment="0" applyProtection="0"/>
    <xf numFmtId="0" fontId="11" fillId="0" borderId="0" applyNumberFormat="0" applyFill="0" applyBorder="0" applyAlignment="0" applyProtection="0"/>
    <xf numFmtId="0" fontId="25" fillId="0" borderId="0" applyNumberFormat="0" applyFill="0" applyBorder="0" applyProtection="0">
      <alignment horizontal="center" vertical="center"/>
    </xf>
    <xf numFmtId="169" fontId="5"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2" fontId="5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200" fontId="5" fillId="0" borderId="0" applyFont="0" applyFill="0" applyBorder="0" applyAlignment="0" applyProtection="0"/>
    <xf numFmtId="201" fontId="5" fillId="0" borderId="0" applyFill="0" applyBorder="0" applyAlignment="0" applyProtection="0"/>
    <xf numFmtId="201" fontId="5" fillId="0" borderId="0" applyFill="0" applyBorder="0" applyAlignment="0" applyProtection="0"/>
    <xf numFmtId="201" fontId="5" fillId="0" borderId="0" applyFill="0" applyBorder="0" applyAlignment="0" applyProtection="0"/>
    <xf numFmtId="201" fontId="5" fillId="0" borderId="0" applyFill="0" applyBorder="0" applyAlignment="0" applyProtection="0"/>
    <xf numFmtId="0" fontId="5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0" fontId="56" fillId="0" borderId="0"/>
    <xf numFmtId="0" fontId="56" fillId="0" borderId="0"/>
    <xf numFmtId="0" fontId="5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7" fontId="54" fillId="0" borderId="0" applyFont="0" applyFill="0" applyBorder="0" applyAlignment="0" applyProtection="0"/>
    <xf numFmtId="167" fontId="54" fillId="0" borderId="0" applyFont="0" applyFill="0" applyBorder="0" applyAlignment="0" applyProtection="0"/>
    <xf numFmtId="0" fontId="55" fillId="0" borderId="0"/>
    <xf numFmtId="0" fontId="55" fillId="0" borderId="0"/>
    <xf numFmtId="0" fontId="55" fillId="0" borderId="0"/>
    <xf numFmtId="0" fontId="55" fillId="0" borderId="0"/>
    <xf numFmtId="0" fontId="56" fillId="0" borderId="0"/>
    <xf numFmtId="0" fontId="10" fillId="0" borderId="0" applyNumberFormat="0" applyFill="0" applyBorder="0" applyAlignment="0" applyProtection="0"/>
    <xf numFmtId="0" fontId="10" fillId="0" borderId="0" applyNumberFormat="0" applyFill="0" applyBorder="0" applyAlignment="0" applyProtection="0"/>
    <xf numFmtId="0" fontId="55" fillId="0" borderId="0"/>
    <xf numFmtId="0" fontId="10" fillId="0" borderId="0" applyNumberFormat="0" applyFill="0" applyBorder="0" applyAlignment="0" applyProtection="0"/>
    <xf numFmtId="0" fontId="55" fillId="0" borderId="0"/>
    <xf numFmtId="0" fontId="56" fillId="0" borderId="0"/>
    <xf numFmtId="0" fontId="55" fillId="0" borderId="0"/>
    <xf numFmtId="0" fontId="55" fillId="0" borderId="0"/>
    <xf numFmtId="0" fontId="55" fillId="0" borderId="0"/>
    <xf numFmtId="0" fontId="5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0" fontId="55" fillId="0" borderId="0"/>
    <xf numFmtId="0" fontId="5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0" fontId="55" fillId="0" borderId="0"/>
    <xf numFmtId="0" fontId="10" fillId="0" borderId="0" applyNumberFormat="0" applyFill="0" applyBorder="0" applyAlignment="0" applyProtection="0"/>
    <xf numFmtId="0" fontId="57" fillId="0" borderId="0">
      <alignment vertical="top"/>
    </xf>
    <xf numFmtId="0" fontId="57"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2" fontId="5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6" fillId="0" borderId="0"/>
    <xf numFmtId="0" fontId="10" fillId="0" borderId="0" applyNumberFormat="0" applyFill="0" applyBorder="0" applyAlignment="0" applyProtection="0"/>
    <xf numFmtId="0" fontId="56" fillId="0" borderId="0"/>
    <xf numFmtId="0" fontId="56" fillId="0" borderId="0"/>
    <xf numFmtId="0" fontId="56" fillId="0" borderId="0"/>
    <xf numFmtId="0" fontId="11" fillId="0" borderId="0"/>
    <xf numFmtId="0" fontId="56" fillId="0" borderId="0"/>
    <xf numFmtId="0" fontId="11" fillId="0" borderId="0"/>
    <xf numFmtId="0" fontId="11" fillId="0" borderId="0"/>
    <xf numFmtId="0" fontId="11" fillId="0" borderId="0"/>
    <xf numFmtId="0" fontId="11" fillId="0" borderId="0"/>
    <xf numFmtId="0" fontId="56" fillId="0" borderId="0"/>
    <xf numFmtId="0" fontId="55" fillId="0" borderId="0"/>
    <xf numFmtId="0" fontId="56" fillId="0" borderId="0"/>
    <xf numFmtId="0" fontId="56" fillId="0" borderId="0"/>
    <xf numFmtId="0" fontId="11" fillId="0" borderId="0"/>
    <xf numFmtId="0" fontId="56" fillId="0" borderId="0"/>
    <xf numFmtId="0" fontId="56" fillId="0" borderId="0"/>
    <xf numFmtId="0" fontId="56" fillId="0" borderId="0"/>
    <xf numFmtId="0" fontId="56" fillId="0" borderId="0"/>
    <xf numFmtId="0" fontId="5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0" fontId="56" fillId="0" borderId="0"/>
    <xf numFmtId="0" fontId="56" fillId="0" borderId="0"/>
    <xf numFmtId="0" fontId="56" fillId="0" borderId="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42" fontId="54" fillId="0" borderId="0" applyFont="0" applyFill="0" applyBorder="0" applyAlignment="0" applyProtection="0"/>
    <xf numFmtId="175" fontId="41" fillId="0" borderId="0" applyFont="0" applyFill="0" applyBorder="0" applyAlignment="0" applyProtection="0"/>
    <xf numFmtId="170" fontId="41"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202" fontId="54" fillId="0" borderId="0" applyFont="0" applyFill="0" applyBorder="0" applyAlignment="0" applyProtection="0"/>
    <xf numFmtId="20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4" fillId="0" borderId="0" applyFont="0" applyFill="0" applyBorder="0" applyAlignment="0" applyProtection="0"/>
    <xf numFmtId="169" fontId="41"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204" fontId="54" fillId="0" borderId="0" applyFont="0" applyFill="0" applyBorder="0" applyAlignment="0" applyProtection="0"/>
    <xf numFmtId="185" fontId="41" fillId="0" borderId="0" applyFont="0" applyFill="0" applyBorder="0" applyAlignment="0" applyProtection="0"/>
    <xf numFmtId="185"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202" fontId="54" fillId="0" borderId="0" applyFont="0" applyFill="0" applyBorder="0" applyAlignment="0" applyProtection="0"/>
    <xf numFmtId="20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70" fontId="41" fillId="0" borderId="0" applyFont="0" applyFill="0" applyBorder="0" applyAlignment="0" applyProtection="0"/>
    <xf numFmtId="43" fontId="54" fillId="0" borderId="0" applyFont="0" applyFill="0" applyBorder="0" applyAlignment="0" applyProtection="0"/>
    <xf numFmtId="41"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205" fontId="54" fillId="0" borderId="0" applyFont="0" applyFill="0" applyBorder="0" applyAlignment="0" applyProtection="0"/>
    <xf numFmtId="200"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1" fontId="54" fillId="0" borderId="0" applyFont="0" applyFill="0" applyBorder="0" applyAlignment="0" applyProtection="0"/>
    <xf numFmtId="41"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1" fontId="54" fillId="0" borderId="0" applyFont="0" applyFill="0" applyBorder="0" applyAlignment="0" applyProtection="0"/>
    <xf numFmtId="42"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204" fontId="54" fillId="0" borderId="0" applyFont="0" applyFill="0" applyBorder="0" applyAlignment="0" applyProtection="0"/>
    <xf numFmtId="185" fontId="41" fillId="0" borderId="0" applyFont="0" applyFill="0" applyBorder="0" applyAlignment="0" applyProtection="0"/>
    <xf numFmtId="185" fontId="54" fillId="0" borderId="0" applyFont="0" applyFill="0" applyBorder="0" applyAlignment="0" applyProtection="0"/>
    <xf numFmtId="169" fontId="41" fillId="0" borderId="0" applyFont="0" applyFill="0" applyBorder="0" applyAlignment="0" applyProtection="0"/>
    <xf numFmtId="170" fontId="41" fillId="0" borderId="0" applyFont="0" applyFill="0" applyBorder="0" applyAlignment="0" applyProtection="0"/>
    <xf numFmtId="41"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205" fontId="54" fillId="0" borderId="0" applyFont="0" applyFill="0" applyBorder="0" applyAlignment="0" applyProtection="0"/>
    <xf numFmtId="200"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1" fontId="54" fillId="0" borderId="0" applyFont="0" applyFill="0" applyBorder="0" applyAlignment="0" applyProtection="0"/>
    <xf numFmtId="41"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1"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202" fontId="54" fillId="0" borderId="0" applyFont="0" applyFill="0" applyBorder="0" applyAlignment="0" applyProtection="0"/>
    <xf numFmtId="20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4" fillId="0" borderId="0" applyFont="0" applyFill="0" applyBorder="0" applyAlignment="0" applyProtection="0"/>
    <xf numFmtId="169" fontId="41" fillId="0" borderId="0" applyFont="0" applyFill="0" applyBorder="0" applyAlignment="0" applyProtection="0"/>
    <xf numFmtId="175" fontId="41" fillId="0" borderId="0" applyFont="0" applyFill="0" applyBorder="0" applyAlignment="0" applyProtection="0"/>
    <xf numFmtId="0" fontId="5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4" fontId="54" fillId="0" borderId="0" applyFont="0" applyFill="0" applyBorder="0" applyAlignment="0" applyProtection="0"/>
    <xf numFmtId="185" fontId="41" fillId="0" borderId="0" applyFont="0" applyFill="0" applyBorder="0" applyAlignment="0" applyProtection="0"/>
    <xf numFmtId="185" fontId="54"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0" fontId="56" fillId="0" borderId="0"/>
    <xf numFmtId="0" fontId="56" fillId="0" borderId="0"/>
    <xf numFmtId="42" fontId="54" fillId="0" borderId="0" applyFont="0" applyFill="0" applyBorder="0" applyAlignment="0" applyProtection="0"/>
    <xf numFmtId="42" fontId="54" fillId="0" borderId="0" applyFont="0" applyFill="0" applyBorder="0" applyAlignment="0" applyProtection="0"/>
    <xf numFmtId="0" fontId="55" fillId="0" borderId="0"/>
    <xf numFmtId="0" fontId="5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42" fontId="54" fillId="0" borderId="0" applyFont="0" applyFill="0" applyBorder="0" applyAlignment="0" applyProtection="0"/>
    <xf numFmtId="169" fontId="41" fillId="0" borderId="0" applyFont="0" applyFill="0" applyBorder="0" applyAlignment="0" applyProtection="0"/>
    <xf numFmtId="41"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205" fontId="54" fillId="0" borderId="0" applyFont="0" applyFill="0" applyBorder="0" applyAlignment="0" applyProtection="0"/>
    <xf numFmtId="200"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1" fontId="54" fillId="0" borderId="0" applyFont="0" applyFill="0" applyBorder="0" applyAlignment="0" applyProtection="0"/>
    <xf numFmtId="41"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1" fontId="54" fillId="0" borderId="0" applyFont="0" applyFill="0" applyBorder="0" applyAlignment="0" applyProtection="0"/>
    <xf numFmtId="4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202" fontId="54" fillId="0" borderId="0" applyFont="0" applyFill="0" applyBorder="0" applyAlignment="0" applyProtection="0"/>
    <xf numFmtId="203"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4" fillId="0" borderId="0" applyFont="0" applyFill="0" applyBorder="0" applyAlignment="0" applyProtection="0"/>
    <xf numFmtId="175" fontId="41" fillId="0" borderId="0" applyFont="0" applyFill="0" applyBorder="0" applyAlignment="0" applyProtection="0"/>
    <xf numFmtId="170" fontId="41" fillId="0" borderId="0" applyFont="0" applyFill="0" applyBorder="0" applyAlignment="0" applyProtection="0"/>
    <xf numFmtId="0" fontId="56" fillId="0" borderId="0"/>
    <xf numFmtId="0" fontId="56" fillId="0" borderId="0"/>
    <xf numFmtId="42" fontId="54" fillId="0" borderId="0" applyFont="0" applyFill="0" applyBorder="0" applyAlignment="0" applyProtection="0"/>
    <xf numFmtId="0" fontId="55" fillId="0" borderId="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5" fillId="0" borderId="0"/>
    <xf numFmtId="0" fontId="55" fillId="0" borderId="0"/>
    <xf numFmtId="0" fontId="55" fillId="0" borderId="0"/>
    <xf numFmtId="0" fontId="5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0" fontId="5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2" fontId="54" fillId="0" borderId="0" applyFont="0" applyFill="0" applyBorder="0" applyAlignment="0" applyProtection="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5" fillId="0" borderId="0"/>
    <xf numFmtId="0" fontId="55" fillId="0" borderId="0"/>
    <xf numFmtId="0" fontId="11" fillId="0" borderId="0"/>
    <xf numFmtId="0" fontId="11" fillId="0" borderId="0"/>
    <xf numFmtId="0" fontId="11" fillId="0" borderId="0"/>
    <xf numFmtId="0" fontId="11" fillId="0" borderId="0"/>
    <xf numFmtId="0" fontId="1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xf numFmtId="178" fontId="58" fillId="0" borderId="0" applyFont="0" applyFill="0" applyBorder="0" applyAlignment="0" applyProtection="0"/>
    <xf numFmtId="178" fontId="59" fillId="0" borderId="0" applyFont="0" applyFill="0" applyBorder="0" applyAlignment="0" applyProtection="0"/>
    <xf numFmtId="178" fontId="58" fillId="0" borderId="0" applyFont="0" applyFill="0" applyBorder="0" applyAlignment="0" applyProtection="0"/>
    <xf numFmtId="206" fontId="5" fillId="0" borderId="0" applyFill="0" applyBorder="0" applyAlignment="0" applyProtection="0"/>
    <xf numFmtId="207" fontId="60" fillId="0" borderId="0" applyFont="0" applyFill="0" applyBorder="0" applyAlignment="0" applyProtection="0"/>
    <xf numFmtId="208" fontId="60" fillId="0" borderId="0" applyFont="0" applyFill="0" applyBorder="0" applyAlignment="0" applyProtection="0"/>
    <xf numFmtId="0" fontId="11" fillId="0" borderId="0" applyNumberFormat="0" applyFill="0" applyBorder="0" applyAlignment="0" applyProtection="0"/>
    <xf numFmtId="209" fontId="11" fillId="0" borderId="0" applyFont="0" applyFill="0" applyBorder="0" applyAlignment="0" applyProtection="0"/>
    <xf numFmtId="210" fontId="11" fillId="0" borderId="0" applyFont="0" applyFill="0" applyBorder="0" applyAlignment="0" applyProtection="0"/>
    <xf numFmtId="0" fontId="61" fillId="0" borderId="0"/>
    <xf numFmtId="0" fontId="62" fillId="0" borderId="0"/>
    <xf numFmtId="0" fontId="61" fillId="0" borderId="0"/>
    <xf numFmtId="1" fontId="63" fillId="0" borderId="5" applyBorder="0" applyAlignment="0">
      <alignment horizontal="center"/>
    </xf>
    <xf numFmtId="1" fontId="64" fillId="0" borderId="5" applyBorder="0" applyAlignment="0">
      <alignment horizontal="center"/>
    </xf>
    <xf numFmtId="211" fontId="65" fillId="0" borderId="0" applyFont="0" applyFill="0" applyBorder="0" applyAlignment="0" applyProtection="0"/>
    <xf numFmtId="3" fontId="43" fillId="0" borderId="5"/>
    <xf numFmtId="212" fontId="65" fillId="0" borderId="0" applyFont="0" applyFill="0" applyBorder="0" applyAlignment="0" applyProtection="0"/>
    <xf numFmtId="0" fontId="41" fillId="0" borderId="0" applyFont="0" applyFill="0" applyBorder="0" applyAlignment="0"/>
    <xf numFmtId="3" fontId="43" fillId="0" borderId="5"/>
    <xf numFmtId="10" fontId="65" fillId="0" borderId="0" applyFont="0" applyFill="0" applyBorder="0" applyAlignment="0" applyProtection="0"/>
    <xf numFmtId="1" fontId="63" fillId="0" borderId="5" applyBorder="0" applyAlignment="0">
      <alignment horizontal="center"/>
    </xf>
    <xf numFmtId="1" fontId="63" fillId="0" borderId="5" applyBorder="0" applyAlignment="0">
      <alignment horizontal="center"/>
    </xf>
    <xf numFmtId="1" fontId="64" fillId="0" borderId="5" applyBorder="0" applyAlignment="0">
      <alignment horizontal="center"/>
    </xf>
    <xf numFmtId="1" fontId="63" fillId="0" borderId="5" applyBorder="0" applyAlignment="0">
      <alignment horizontal="center"/>
    </xf>
    <xf numFmtId="1" fontId="64" fillId="0" borderId="5" applyBorder="0" applyAlignment="0">
      <alignment horizontal="center"/>
    </xf>
    <xf numFmtId="1" fontId="63" fillId="0" borderId="5" applyBorder="0" applyAlignment="0">
      <alignment horizontal="center"/>
    </xf>
    <xf numFmtId="213" fontId="41" fillId="0" borderId="0" applyFont="0" applyFill="0" applyBorder="0" applyAlignment="0" applyProtection="0"/>
    <xf numFmtId="178" fontId="58" fillId="0" borderId="0" applyFont="0" applyFill="0" applyBorder="0" applyAlignment="0" applyProtection="0"/>
    <xf numFmtId="0" fontId="28" fillId="2" borderId="0"/>
    <xf numFmtId="178" fontId="59" fillId="0" borderId="0" applyFont="0" applyFill="0" applyBorder="0" applyAlignment="0" applyProtection="0"/>
    <xf numFmtId="206" fontId="5" fillId="0" borderId="0" applyFill="0" applyBorder="0" applyAlignment="0" applyProtection="0"/>
    <xf numFmtId="0" fontId="28" fillId="2" borderId="0"/>
    <xf numFmtId="0" fontId="28" fillId="2" borderId="0"/>
    <xf numFmtId="0" fontId="28" fillId="2" borderId="0"/>
    <xf numFmtId="0" fontId="28" fillId="2" borderId="0"/>
    <xf numFmtId="0" fontId="28" fillId="2" borderId="0"/>
    <xf numFmtId="0" fontId="28" fillId="2" borderId="0"/>
    <xf numFmtId="178" fontId="58" fillId="0" borderId="0" applyFont="0" applyFill="0" applyBorder="0" applyAlignment="0" applyProtection="0"/>
    <xf numFmtId="0" fontId="28" fillId="2" borderId="0"/>
    <xf numFmtId="0" fontId="7" fillId="2" borderId="0"/>
    <xf numFmtId="0" fontId="7" fillId="2" borderId="0"/>
    <xf numFmtId="0" fontId="7" fillId="2" borderId="0"/>
    <xf numFmtId="0" fontId="7" fillId="2" borderId="0"/>
    <xf numFmtId="0" fontId="7" fillId="2" borderId="0"/>
    <xf numFmtId="0" fontId="7" fillId="2" borderId="0"/>
    <xf numFmtId="178" fontId="59" fillId="0" borderId="0" applyFont="0" applyFill="0" applyBorder="0" applyAlignment="0" applyProtection="0"/>
    <xf numFmtId="0" fontId="28" fillId="2" borderId="0"/>
    <xf numFmtId="178" fontId="59" fillId="0" borderId="0" applyFont="0" applyFill="0" applyBorder="0" applyAlignment="0" applyProtection="0"/>
    <xf numFmtId="0" fontId="7" fillId="2" borderId="0"/>
    <xf numFmtId="0" fontId="7" fillId="2" borderId="0"/>
    <xf numFmtId="0" fontId="7" fillId="2" borderId="0"/>
    <xf numFmtId="0" fontId="28" fillId="2" borderId="0"/>
    <xf numFmtId="178" fontId="59" fillId="0" borderId="0" applyFont="0" applyFill="0" applyBorder="0" applyAlignment="0" applyProtection="0"/>
    <xf numFmtId="178" fontId="58" fillId="0" borderId="0" applyFont="0" applyFill="0" applyBorder="0" applyAlignment="0" applyProtection="0"/>
    <xf numFmtId="0" fontId="7" fillId="2" borderId="0"/>
    <xf numFmtId="0" fontId="7" fillId="2" borderId="0"/>
    <xf numFmtId="0" fontId="7" fillId="2" borderId="0"/>
    <xf numFmtId="178" fontId="59" fillId="0" borderId="0" applyFont="0" applyFill="0" applyBorder="0" applyAlignment="0" applyProtection="0"/>
    <xf numFmtId="0" fontId="28" fillId="2" borderId="0"/>
    <xf numFmtId="0" fontId="28" fillId="2" borderId="0"/>
    <xf numFmtId="0" fontId="7" fillId="2" borderId="0"/>
    <xf numFmtId="0" fontId="7" fillId="2" borderId="0"/>
    <xf numFmtId="0" fontId="7" fillId="2" borderId="0"/>
    <xf numFmtId="178" fontId="59" fillId="0" borderId="0" applyFont="0" applyFill="0" applyBorder="0" applyAlignment="0" applyProtection="0"/>
    <xf numFmtId="0" fontId="66" fillId="0" borderId="0" applyFont="0" applyFill="0" applyBorder="0" applyAlignment="0">
      <alignment horizontal="left"/>
    </xf>
    <xf numFmtId="178" fontId="59" fillId="0" borderId="0" applyFont="0" applyFill="0" applyBorder="0" applyAlignment="0" applyProtection="0"/>
    <xf numFmtId="0" fontId="28" fillId="6" borderId="0"/>
    <xf numFmtId="0" fontId="28" fillId="6" borderId="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0" fontId="28" fillId="2" borderId="0"/>
    <xf numFmtId="0" fontId="28" fillId="2" borderId="0"/>
    <xf numFmtId="0" fontId="28" fillId="2" borderId="0"/>
    <xf numFmtId="0" fontId="28" fillId="2" borderId="0"/>
    <xf numFmtId="0" fontId="28" fillId="2" borderId="0"/>
    <xf numFmtId="0" fontId="28" fillId="2" borderId="0"/>
    <xf numFmtId="0" fontId="67" fillId="0" borderId="5" applyNumberFormat="0" applyFont="0" applyBorder="0">
      <alignment horizontal="left" indent="2"/>
    </xf>
    <xf numFmtId="0" fontId="66" fillId="0" borderId="0" applyFont="0" applyFill="0" applyBorder="0" applyAlignment="0">
      <alignment horizontal="left"/>
    </xf>
    <xf numFmtId="0" fontId="68" fillId="0" borderId="0"/>
    <xf numFmtId="0" fontId="69" fillId="3" borderId="4" applyFont="0" applyFill="0" applyAlignment="0">
      <alignment vertical="center" wrapText="1"/>
    </xf>
    <xf numFmtId="9" fontId="70" fillId="0" borderId="0" applyBorder="0" applyAlignment="0" applyProtection="0"/>
    <xf numFmtId="0" fontId="29" fillId="2" borderId="0"/>
    <xf numFmtId="0" fontId="29" fillId="2" borderId="0"/>
    <xf numFmtId="0" fontId="29" fillId="2" borderId="0"/>
    <xf numFmtId="0" fontId="7" fillId="2" borderId="0"/>
    <xf numFmtId="0" fontId="7" fillId="2" borderId="0"/>
    <xf numFmtId="0" fontId="7" fillId="2" borderId="0"/>
    <xf numFmtId="0" fontId="7" fillId="2" borderId="0"/>
    <xf numFmtId="0" fontId="7" fillId="2" borderId="0"/>
    <xf numFmtId="0" fontId="7" fillId="2" borderId="0"/>
    <xf numFmtId="0" fontId="29" fillId="2" borderId="0"/>
    <xf numFmtId="0" fontId="29" fillId="6" borderId="0"/>
    <xf numFmtId="0" fontId="7" fillId="2" borderId="0"/>
    <xf numFmtId="0" fontId="7" fillId="2" borderId="0"/>
    <xf numFmtId="0" fontId="7" fillId="2" borderId="0"/>
    <xf numFmtId="0" fontId="29" fillId="2" borderId="0"/>
    <xf numFmtId="0" fontId="7" fillId="2" borderId="0"/>
    <xf numFmtId="0" fontId="7" fillId="2" borderId="0"/>
    <xf numFmtId="0" fontId="7" fillId="2" borderId="0"/>
    <xf numFmtId="0" fontId="29" fillId="6" borderId="0"/>
    <xf numFmtId="0" fontId="7" fillId="2" borderId="0"/>
    <xf numFmtId="0" fontId="7" fillId="2" borderId="0"/>
    <xf numFmtId="0" fontId="7" fillId="2" borderId="0"/>
    <xf numFmtId="0" fontId="29" fillId="6" borderId="0"/>
    <xf numFmtId="0" fontId="29" fillId="2" borderId="0"/>
    <xf numFmtId="0" fontId="29" fillId="2" borderId="0"/>
    <xf numFmtId="0" fontId="29" fillId="2" borderId="0"/>
    <xf numFmtId="0" fontId="67" fillId="0" borderId="5" applyNumberFormat="0" applyFont="0" applyBorder="0" applyAlignment="0">
      <alignment horizontal="center"/>
    </xf>
    <xf numFmtId="0" fontId="5" fillId="0" borderId="0"/>
    <xf numFmtId="0" fontId="5" fillId="0" borderId="0"/>
    <xf numFmtId="0" fontId="5" fillId="0" borderId="0"/>
    <xf numFmtId="0" fontId="71" fillId="7" borderId="0" applyNumberFormat="0" applyBorder="0" applyAlignment="0" applyProtection="0">
      <alignment vertical="center"/>
    </xf>
    <xf numFmtId="0" fontId="38" fillId="7" borderId="0" applyNumberFormat="0" applyBorder="0" applyAlignment="0" applyProtection="0"/>
    <xf numFmtId="0" fontId="38" fillId="7" borderId="0" applyNumberFormat="0" applyBorder="0" applyAlignment="0" applyProtection="0"/>
    <xf numFmtId="0" fontId="72" fillId="7" borderId="0" applyNumberFormat="0" applyBorder="0" applyAlignment="0" applyProtection="0"/>
    <xf numFmtId="0" fontId="71" fillId="8" borderId="0" applyNumberFormat="0" applyBorder="0" applyAlignment="0" applyProtection="0">
      <alignment vertical="center"/>
    </xf>
    <xf numFmtId="0" fontId="38" fillId="8" borderId="0" applyNumberFormat="0" applyBorder="0" applyAlignment="0" applyProtection="0"/>
    <xf numFmtId="0" fontId="38" fillId="8" borderId="0" applyNumberFormat="0" applyBorder="0" applyAlignment="0" applyProtection="0"/>
    <xf numFmtId="0" fontId="72" fillId="8" borderId="0" applyNumberFormat="0" applyBorder="0" applyAlignment="0" applyProtection="0"/>
    <xf numFmtId="0" fontId="71" fillId="9" borderId="0" applyNumberFormat="0" applyBorder="0" applyAlignment="0" applyProtection="0">
      <alignment vertical="center"/>
    </xf>
    <xf numFmtId="0" fontId="38" fillId="9" borderId="0" applyNumberFormat="0" applyBorder="0" applyAlignment="0" applyProtection="0"/>
    <xf numFmtId="0" fontId="38" fillId="9" borderId="0" applyNumberFormat="0" applyBorder="0" applyAlignment="0" applyProtection="0"/>
    <xf numFmtId="0" fontId="72" fillId="9" borderId="0" applyNumberFormat="0" applyBorder="0" applyAlignment="0" applyProtection="0"/>
    <xf numFmtId="0" fontId="71" fillId="10" borderId="0" applyNumberFormat="0" applyBorder="0" applyAlignment="0" applyProtection="0">
      <alignment vertical="center"/>
    </xf>
    <xf numFmtId="0" fontId="38" fillId="10" borderId="0" applyNumberFormat="0" applyBorder="0" applyAlignment="0" applyProtection="0"/>
    <xf numFmtId="0" fontId="38" fillId="10" borderId="0" applyNumberFormat="0" applyBorder="0" applyAlignment="0" applyProtection="0"/>
    <xf numFmtId="0" fontId="72" fillId="10" borderId="0" applyNumberFormat="0" applyBorder="0" applyAlignment="0" applyProtection="0"/>
    <xf numFmtId="0" fontId="71" fillId="11" borderId="0" applyNumberFormat="0" applyBorder="0" applyAlignment="0" applyProtection="0">
      <alignment vertical="center"/>
    </xf>
    <xf numFmtId="0" fontId="38" fillId="11" borderId="0" applyNumberFormat="0" applyBorder="0" applyAlignment="0" applyProtection="0"/>
    <xf numFmtId="0" fontId="38" fillId="11" borderId="0" applyNumberFormat="0" applyBorder="0" applyAlignment="0" applyProtection="0"/>
    <xf numFmtId="0" fontId="72" fillId="11" borderId="0" applyNumberFormat="0" applyBorder="0" applyAlignment="0" applyProtection="0"/>
    <xf numFmtId="0" fontId="71" fillId="12" borderId="0" applyNumberFormat="0" applyBorder="0" applyAlignment="0" applyProtection="0">
      <alignment vertical="center"/>
    </xf>
    <xf numFmtId="0" fontId="38" fillId="12" borderId="0" applyNumberFormat="0" applyBorder="0" applyAlignment="0" applyProtection="0"/>
    <xf numFmtId="0" fontId="38" fillId="12" borderId="0" applyNumberFormat="0" applyBorder="0" applyAlignment="0" applyProtection="0"/>
    <xf numFmtId="0" fontId="72" fillId="12" borderId="0" applyNumberFormat="0" applyBorder="0" applyAlignment="0" applyProtection="0"/>
    <xf numFmtId="0" fontId="11" fillId="0" borderId="0"/>
    <xf numFmtId="0" fontId="11" fillId="0" borderId="0"/>
    <xf numFmtId="0" fontId="11" fillId="0" borderId="0"/>
    <xf numFmtId="0" fontId="30" fillId="2" borderId="0"/>
    <xf numFmtId="0" fontId="30" fillId="2" borderId="0"/>
    <xf numFmtId="0" fontId="30" fillId="2" borderId="0"/>
    <xf numFmtId="0" fontId="7" fillId="2" borderId="0"/>
    <xf numFmtId="0" fontId="7" fillId="2" borderId="0"/>
    <xf numFmtId="0" fontId="7" fillId="2" borderId="0"/>
    <xf numFmtId="0" fontId="7" fillId="2" borderId="0"/>
    <xf numFmtId="0" fontId="7" fillId="2" borderId="0"/>
    <xf numFmtId="0" fontId="7" fillId="2" borderId="0"/>
    <xf numFmtId="0" fontId="30" fillId="2" borderId="0"/>
    <xf numFmtId="0" fontId="30" fillId="6" borderId="0"/>
    <xf numFmtId="0" fontId="7" fillId="2" borderId="0"/>
    <xf numFmtId="0" fontId="7" fillId="2" borderId="0"/>
    <xf numFmtId="0" fontId="7" fillId="2" borderId="0"/>
    <xf numFmtId="0" fontId="30" fillId="2" borderId="0"/>
    <xf numFmtId="0" fontId="7" fillId="2" borderId="0"/>
    <xf numFmtId="0" fontId="7" fillId="2" borderId="0"/>
    <xf numFmtId="0" fontId="7" fillId="2" borderId="0"/>
    <xf numFmtId="0" fontId="30" fillId="6" borderId="0"/>
    <xf numFmtId="0" fontId="7" fillId="2" borderId="0"/>
    <xf numFmtId="0" fontId="7" fillId="2" borderId="0"/>
    <xf numFmtId="0" fontId="7" fillId="2" borderId="0"/>
    <xf numFmtId="0" fontId="30" fillId="6" borderId="0"/>
    <xf numFmtId="0" fontId="30" fillId="2" borderId="0"/>
    <xf numFmtId="0" fontId="30" fillId="2" borderId="0"/>
    <xf numFmtId="0" fontId="9" fillId="0" borderId="0"/>
    <xf numFmtId="0" fontId="31"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1" fillId="0" borderId="0">
      <alignment wrapText="1"/>
    </xf>
    <xf numFmtId="0" fontId="71" fillId="13" borderId="0" applyNumberFormat="0" applyBorder="0" applyAlignment="0" applyProtection="0">
      <alignment vertical="center"/>
    </xf>
    <xf numFmtId="0" fontId="38" fillId="13" borderId="0" applyNumberFormat="0" applyBorder="0" applyAlignment="0" applyProtection="0"/>
    <xf numFmtId="0" fontId="38" fillId="13" borderId="0" applyNumberFormat="0" applyBorder="0" applyAlignment="0" applyProtection="0"/>
    <xf numFmtId="0" fontId="72" fillId="13" borderId="0" applyNumberFormat="0" applyBorder="0" applyAlignment="0" applyProtection="0"/>
    <xf numFmtId="0" fontId="71" fillId="14" borderId="0" applyNumberFormat="0" applyBorder="0" applyAlignment="0" applyProtection="0">
      <alignment vertical="center"/>
    </xf>
    <xf numFmtId="0" fontId="38" fillId="14" borderId="0" applyNumberFormat="0" applyBorder="0" applyAlignment="0" applyProtection="0"/>
    <xf numFmtId="0" fontId="38" fillId="14" borderId="0" applyNumberFormat="0" applyBorder="0" applyAlignment="0" applyProtection="0"/>
    <xf numFmtId="0" fontId="72" fillId="14" borderId="0" applyNumberFormat="0" applyBorder="0" applyAlignment="0" applyProtection="0"/>
    <xf numFmtId="0" fontId="71" fillId="15" borderId="0" applyNumberFormat="0" applyBorder="0" applyAlignment="0" applyProtection="0">
      <alignment vertical="center"/>
    </xf>
    <xf numFmtId="0" fontId="38" fillId="15" borderId="0" applyNumberFormat="0" applyBorder="0" applyAlignment="0" applyProtection="0"/>
    <xf numFmtId="0" fontId="38" fillId="15" borderId="0" applyNumberFormat="0" applyBorder="0" applyAlignment="0" applyProtection="0"/>
    <xf numFmtId="0" fontId="72" fillId="15" borderId="0" applyNumberFormat="0" applyBorder="0" applyAlignment="0" applyProtection="0"/>
    <xf numFmtId="0" fontId="71" fillId="10" borderId="0" applyNumberFormat="0" applyBorder="0" applyAlignment="0" applyProtection="0">
      <alignment vertical="center"/>
    </xf>
    <xf numFmtId="0" fontId="38" fillId="10" borderId="0" applyNumberFormat="0" applyBorder="0" applyAlignment="0" applyProtection="0"/>
    <xf numFmtId="0" fontId="38" fillId="10" borderId="0" applyNumberFormat="0" applyBorder="0" applyAlignment="0" applyProtection="0"/>
    <xf numFmtId="0" fontId="72" fillId="10" borderId="0" applyNumberFormat="0" applyBorder="0" applyAlignment="0" applyProtection="0"/>
    <xf numFmtId="0" fontId="71" fillId="13" borderId="0" applyNumberFormat="0" applyBorder="0" applyAlignment="0" applyProtection="0">
      <alignment vertical="center"/>
    </xf>
    <xf numFmtId="0" fontId="38" fillId="13" borderId="0" applyNumberFormat="0" applyBorder="0" applyAlignment="0" applyProtection="0"/>
    <xf numFmtId="0" fontId="38" fillId="13" borderId="0" applyNumberFormat="0" applyBorder="0" applyAlignment="0" applyProtection="0"/>
    <xf numFmtId="0" fontId="72" fillId="13" borderId="0" applyNumberFormat="0" applyBorder="0" applyAlignment="0" applyProtection="0"/>
    <xf numFmtId="0" fontId="71" fillId="16" borderId="0" applyNumberFormat="0" applyBorder="0" applyAlignment="0" applyProtection="0">
      <alignment vertical="center"/>
    </xf>
    <xf numFmtId="0" fontId="38" fillId="16" borderId="0" applyNumberFormat="0" applyBorder="0" applyAlignment="0" applyProtection="0"/>
    <xf numFmtId="0" fontId="38" fillId="16" borderId="0" applyNumberFormat="0" applyBorder="0" applyAlignment="0" applyProtection="0"/>
    <xf numFmtId="0" fontId="72" fillId="16" borderId="0" applyNumberFormat="0" applyBorder="0" applyAlignment="0" applyProtection="0"/>
    <xf numFmtId="173" fontId="73" fillId="0" borderId="9" applyNumberFormat="0" applyFont="0" applyBorder="0" applyAlignment="0">
      <alignment horizontal="center"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4" fillId="17" borderId="0" applyNumberFormat="0" applyBorder="0" applyAlignment="0" applyProtection="0">
      <alignment vertical="center"/>
    </xf>
    <xf numFmtId="0" fontId="75" fillId="17" borderId="0" applyNumberFormat="0" applyBorder="0" applyAlignment="0" applyProtection="0"/>
    <xf numFmtId="0" fontId="75" fillId="17" borderId="0" applyNumberFormat="0" applyBorder="0" applyAlignment="0" applyProtection="0"/>
    <xf numFmtId="0" fontId="76" fillId="17" borderId="0" applyNumberFormat="0" applyBorder="0" applyAlignment="0" applyProtection="0"/>
    <xf numFmtId="0" fontId="74" fillId="14" borderId="0" applyNumberFormat="0" applyBorder="0" applyAlignment="0" applyProtection="0">
      <alignment vertical="center"/>
    </xf>
    <xf numFmtId="0" fontId="75" fillId="14" borderId="0" applyNumberFormat="0" applyBorder="0" applyAlignment="0" applyProtection="0"/>
    <xf numFmtId="0" fontId="75" fillId="14" borderId="0" applyNumberFormat="0" applyBorder="0" applyAlignment="0" applyProtection="0"/>
    <xf numFmtId="0" fontId="76" fillId="14" borderId="0" applyNumberFormat="0" applyBorder="0" applyAlignment="0" applyProtection="0"/>
    <xf numFmtId="0" fontId="74" fillId="15" borderId="0" applyNumberFormat="0" applyBorder="0" applyAlignment="0" applyProtection="0">
      <alignment vertical="center"/>
    </xf>
    <xf numFmtId="0" fontId="75" fillId="15" borderId="0" applyNumberFormat="0" applyBorder="0" applyAlignment="0" applyProtection="0"/>
    <xf numFmtId="0" fontId="75" fillId="15" borderId="0" applyNumberFormat="0" applyBorder="0" applyAlignment="0" applyProtection="0"/>
    <xf numFmtId="0" fontId="76" fillId="15" borderId="0" applyNumberFormat="0" applyBorder="0" applyAlignment="0" applyProtection="0"/>
    <xf numFmtId="0" fontId="74" fillId="18" borderId="0" applyNumberFormat="0" applyBorder="0" applyAlignment="0" applyProtection="0">
      <alignment vertical="center"/>
    </xf>
    <xf numFmtId="0" fontId="75" fillId="18" borderId="0" applyNumberFormat="0" applyBorder="0" applyAlignment="0" applyProtection="0"/>
    <xf numFmtId="0" fontId="75" fillId="18" borderId="0" applyNumberFormat="0" applyBorder="0" applyAlignment="0" applyProtection="0"/>
    <xf numFmtId="0" fontId="76" fillId="18" borderId="0" applyNumberFormat="0" applyBorder="0" applyAlignment="0" applyProtection="0"/>
    <xf numFmtId="0" fontId="74" fillId="19" borderId="0" applyNumberFormat="0" applyBorder="0" applyAlignment="0" applyProtection="0">
      <alignment vertical="center"/>
    </xf>
    <xf numFmtId="0" fontId="75" fillId="19" borderId="0" applyNumberFormat="0" applyBorder="0" applyAlignment="0" applyProtection="0"/>
    <xf numFmtId="0" fontId="75" fillId="19" borderId="0" applyNumberFormat="0" applyBorder="0" applyAlignment="0" applyProtection="0"/>
    <xf numFmtId="0" fontId="76" fillId="19" borderId="0" applyNumberFormat="0" applyBorder="0" applyAlignment="0" applyProtection="0"/>
    <xf numFmtId="0" fontId="74" fillId="20" borderId="0" applyNumberFormat="0" applyBorder="0" applyAlignment="0" applyProtection="0">
      <alignment vertical="center"/>
    </xf>
    <xf numFmtId="0" fontId="75" fillId="20" borderId="0" applyNumberFormat="0" applyBorder="0" applyAlignment="0" applyProtection="0"/>
    <xf numFmtId="0" fontId="75" fillId="20" borderId="0" applyNumberFormat="0" applyBorder="0" applyAlignment="0" applyProtection="0"/>
    <xf numFmtId="0" fontId="76" fillId="20" borderId="0" applyNumberFormat="0" applyBorder="0" applyAlignment="0" applyProtection="0"/>
    <xf numFmtId="0" fontId="77" fillId="0" borderId="0"/>
    <xf numFmtId="0" fontId="77" fillId="0" borderId="0"/>
    <xf numFmtId="0" fontId="77" fillId="0" borderId="0"/>
    <xf numFmtId="0" fontId="78" fillId="0" borderId="0"/>
    <xf numFmtId="0" fontId="79" fillId="21" borderId="0" applyNumberFormat="0" applyBorder="0" applyAlignment="0" applyProtection="0"/>
    <xf numFmtId="0" fontId="79" fillId="21" borderId="0" applyNumberFormat="0" applyBorder="0" applyAlignment="0" applyProtection="0"/>
    <xf numFmtId="0" fontId="80"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4" fillId="23" borderId="0" applyNumberFormat="0" applyBorder="0" applyAlignment="0" applyProtection="0">
      <alignment vertical="center"/>
    </xf>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4" fillId="23" borderId="0" applyNumberFormat="0" applyBorder="0" applyAlignment="0" applyProtection="0">
      <alignment vertical="center"/>
    </xf>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5" fillId="23" borderId="0" applyNumberFormat="0" applyBorder="0" applyAlignment="0" applyProtection="0"/>
    <xf numFmtId="0" fontId="76"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80" fillId="26"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4" fillId="27" borderId="0" applyNumberFormat="0" applyBorder="0" applyAlignment="0" applyProtection="0">
      <alignment vertical="center"/>
    </xf>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4" fillId="27" borderId="0" applyNumberFormat="0" applyBorder="0" applyAlignment="0" applyProtection="0">
      <alignment vertical="center"/>
    </xf>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5" fillId="27" borderId="0" applyNumberFormat="0" applyBorder="0" applyAlignment="0" applyProtection="0"/>
    <xf numFmtId="0" fontId="76"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5" fillId="27"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80" fillId="25"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4" fillId="29" borderId="0" applyNumberFormat="0" applyBorder="0" applyAlignment="0" applyProtection="0">
      <alignment vertical="center"/>
    </xf>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4" fillId="29" borderId="0" applyNumberFormat="0" applyBorder="0" applyAlignment="0" applyProtection="0">
      <alignment vertical="center"/>
    </xf>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5" fillId="29" borderId="0" applyNumberFormat="0" applyBorder="0" applyAlignment="0" applyProtection="0"/>
    <xf numFmtId="0" fontId="76"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9" fillId="21" borderId="0" applyNumberFormat="0" applyBorder="0" applyAlignment="0" applyProtection="0"/>
    <xf numFmtId="0" fontId="79" fillId="25" borderId="0" applyNumberFormat="0" applyBorder="0" applyAlignment="0" applyProtection="0"/>
    <xf numFmtId="0" fontId="80" fillId="25"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4" fillId="18" borderId="0" applyNumberFormat="0" applyBorder="0" applyAlignment="0" applyProtection="0">
      <alignment vertical="center"/>
    </xf>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4" fillId="18" borderId="0" applyNumberFormat="0" applyBorder="0" applyAlignment="0" applyProtection="0">
      <alignment vertical="center"/>
    </xf>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5" fillId="18" borderId="0" applyNumberFormat="0" applyBorder="0" applyAlignment="0" applyProtection="0"/>
    <xf numFmtId="0" fontId="76"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9" fillId="30" borderId="0" applyNumberFormat="0" applyBorder="0" applyAlignment="0" applyProtection="0"/>
    <xf numFmtId="0" fontId="79" fillId="21" borderId="0" applyNumberFormat="0" applyBorder="0" applyAlignment="0" applyProtection="0"/>
    <xf numFmtId="0" fontId="80" fillId="22"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4" fillId="19" borderId="0" applyNumberFormat="0" applyBorder="0" applyAlignment="0" applyProtection="0">
      <alignment vertical="center"/>
    </xf>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4" fillId="19" borderId="0" applyNumberFormat="0" applyBorder="0" applyAlignment="0" applyProtection="0">
      <alignment vertical="center"/>
    </xf>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5" fillId="19" borderId="0" applyNumberFormat="0" applyBorder="0" applyAlignment="0" applyProtection="0"/>
    <xf numFmtId="0" fontId="76"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9" fillId="24" borderId="0" applyNumberFormat="0" applyBorder="0" applyAlignment="0" applyProtection="0"/>
    <xf numFmtId="0" fontId="79" fillId="31" borderId="0" applyNumberFormat="0" applyBorder="0" applyAlignment="0" applyProtection="0"/>
    <xf numFmtId="0" fontId="80"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4" fillId="32" borderId="0" applyNumberFormat="0" applyBorder="0" applyAlignment="0" applyProtection="0">
      <alignment vertical="center"/>
    </xf>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4" fillId="32" borderId="0" applyNumberFormat="0" applyBorder="0" applyAlignment="0" applyProtection="0">
      <alignment vertical="center"/>
    </xf>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5" fillId="32" borderId="0" applyNumberFormat="0" applyBorder="0" applyAlignment="0" applyProtection="0"/>
    <xf numFmtId="0" fontId="76"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39" fillId="0" borderId="0" applyNumberFormat="0" applyAlignment="0"/>
    <xf numFmtId="214" fontId="11" fillId="0" borderId="0" applyFont="0" applyFill="0" applyBorder="0" applyAlignment="0" applyProtection="0"/>
    <xf numFmtId="0" fontId="13" fillId="0" borderId="0" applyFont="0" applyFill="0" applyBorder="0" applyAlignment="0" applyProtection="0"/>
    <xf numFmtId="215" fontId="41" fillId="0" borderId="0" applyFont="0" applyFill="0" applyBorder="0" applyAlignment="0" applyProtection="0"/>
    <xf numFmtId="216" fontId="11" fillId="0" borderId="0" applyFont="0" applyFill="0" applyBorder="0" applyAlignment="0" applyProtection="0"/>
    <xf numFmtId="0" fontId="13" fillId="0" borderId="0" applyFont="0" applyFill="0" applyBorder="0" applyAlignment="0" applyProtection="0"/>
    <xf numFmtId="216" fontId="11" fillId="0" borderId="0" applyFont="0" applyFill="0" applyBorder="0" applyAlignment="0" applyProtection="0"/>
    <xf numFmtId="0" fontId="33" fillId="0" borderId="0">
      <alignment horizontal="center" wrapText="1"/>
      <protection locked="0"/>
    </xf>
    <xf numFmtId="0" fontId="81" fillId="0" borderId="0" applyNumberFormat="0" applyBorder="0" applyAlignment="0">
      <alignment horizontal="center"/>
    </xf>
    <xf numFmtId="179" fontId="82" fillId="0" borderId="0" applyFont="0" applyFill="0" applyBorder="0" applyAlignment="0" applyProtection="0"/>
    <xf numFmtId="179" fontId="83" fillId="0" borderId="0" applyFont="0" applyFill="0" applyBorder="0" applyAlignment="0" applyProtection="0"/>
    <xf numFmtId="180" fontId="82" fillId="0" borderId="0" applyFont="0" applyFill="0" applyBorder="0" applyAlignment="0" applyProtection="0"/>
    <xf numFmtId="180" fontId="83" fillId="0" borderId="0" applyFont="0" applyFill="0" applyBorder="0" applyAlignment="0" applyProtection="0"/>
    <xf numFmtId="175" fontId="41" fillId="0" borderId="0" applyFont="0" applyFill="0" applyBorder="0" applyAlignment="0" applyProtection="0"/>
    <xf numFmtId="0" fontId="84" fillId="8" borderId="0" applyNumberFormat="0" applyBorder="0" applyAlignment="0" applyProtection="0">
      <alignment vertical="center"/>
    </xf>
    <xf numFmtId="0" fontId="85" fillId="8" borderId="0" applyNumberFormat="0" applyBorder="0" applyAlignment="0" applyProtection="0"/>
    <xf numFmtId="0" fontId="85" fillId="8" borderId="0" applyNumberFormat="0" applyBorder="0" applyAlignment="0" applyProtection="0"/>
    <xf numFmtId="0" fontId="86" fillId="8" borderId="0" applyNumberFormat="0" applyBorder="0" applyAlignment="0" applyProtection="0"/>
    <xf numFmtId="0" fontId="87" fillId="0" borderId="0"/>
    <xf numFmtId="0" fontId="11" fillId="0" borderId="0"/>
    <xf numFmtId="0" fontId="88" fillId="0" borderId="0" applyNumberFormat="0" applyFill="0" applyBorder="0" applyAlignment="0" applyProtection="0"/>
    <xf numFmtId="0" fontId="89" fillId="0" borderId="0" applyNumberFormat="0" applyFill="0" applyBorder="0" applyAlignment="0" applyProtection="0"/>
    <xf numFmtId="0" fontId="17" fillId="0" borderId="0"/>
    <xf numFmtId="0" fontId="17" fillId="0" borderId="0"/>
    <xf numFmtId="0" fontId="27" fillId="0" borderId="0"/>
    <xf numFmtId="0" fontId="90" fillId="0" borderId="0"/>
    <xf numFmtId="0" fontId="91" fillId="0" borderId="0"/>
    <xf numFmtId="0" fontId="92" fillId="0" borderId="0"/>
    <xf numFmtId="196" fontId="11" fillId="0" borderId="0" applyFont="0" applyFill="0" applyBorder="0" applyAlignment="0" applyProtection="0"/>
    <xf numFmtId="217" fontId="11" fillId="0" borderId="0" applyFont="0" applyFill="0" applyBorder="0" applyAlignment="0" applyProtection="0"/>
    <xf numFmtId="218" fontId="55" fillId="0" borderId="0" applyFill="0" applyBorder="0" applyAlignment="0"/>
    <xf numFmtId="0" fontId="11" fillId="0" borderId="0" applyFill="0" applyBorder="0" applyAlignment="0"/>
    <xf numFmtId="219" fontId="93" fillId="0" borderId="0" applyFill="0" applyBorder="0" applyAlignment="0"/>
    <xf numFmtId="212" fontId="11" fillId="0" borderId="0" applyFill="0" applyBorder="0" applyAlignment="0"/>
    <xf numFmtId="220" fontId="11" fillId="0" borderId="0" applyFill="0" applyBorder="0" applyAlignment="0"/>
    <xf numFmtId="221" fontId="11" fillId="0" borderId="0" applyFill="0" applyBorder="0" applyAlignment="0"/>
    <xf numFmtId="221" fontId="11" fillId="0" borderId="0" applyFill="0" applyBorder="0" applyAlignment="0"/>
    <xf numFmtId="221" fontId="11" fillId="0" borderId="0" applyFill="0" applyBorder="0" applyAlignment="0"/>
    <xf numFmtId="176" fontId="93" fillId="0" borderId="0" applyFill="0" applyBorder="0" applyAlignment="0"/>
    <xf numFmtId="222" fontId="93" fillId="0" borderId="0" applyFill="0" applyBorder="0" applyAlignment="0"/>
    <xf numFmtId="219" fontId="93" fillId="0" borderId="0" applyFill="0" applyBorder="0" applyAlignment="0"/>
    <xf numFmtId="0" fontId="94" fillId="33" borderId="21" applyNumberFormat="0" applyAlignment="0" applyProtection="0">
      <alignment vertical="center"/>
    </xf>
    <xf numFmtId="0" fontId="95" fillId="33" borderId="21" applyNumberFormat="0" applyAlignment="0" applyProtection="0"/>
    <xf numFmtId="0" fontId="95" fillId="33" borderId="21" applyNumberFormat="0" applyAlignment="0" applyProtection="0"/>
    <xf numFmtId="0" fontId="96" fillId="33" borderId="21" applyNumberFormat="0" applyAlignment="0" applyProtection="0"/>
    <xf numFmtId="0" fontId="97" fillId="0" borderId="0"/>
    <xf numFmtId="0" fontId="98" fillId="0" borderId="0"/>
    <xf numFmtId="223" fontId="99" fillId="0" borderId="20" applyBorder="0"/>
    <xf numFmtId="223" fontId="100" fillId="0" borderId="6">
      <protection locked="0"/>
    </xf>
    <xf numFmtId="224" fontId="54" fillId="0" borderId="0" applyFont="0" applyFill="0" applyBorder="0" applyAlignment="0" applyProtection="0"/>
    <xf numFmtId="3" fontId="101" fillId="34" borderId="5"/>
    <xf numFmtId="0" fontId="102" fillId="0" borderId="9" applyNumberFormat="0" applyFill="0" applyProtection="0">
      <alignment horizontal="center"/>
    </xf>
    <xf numFmtId="0" fontId="103" fillId="0" borderId="0" applyNumberFormat="0" applyFill="0" applyBorder="0" applyAlignment="0" applyProtection="0"/>
    <xf numFmtId="225" fontId="104" fillId="0" borderId="0"/>
    <xf numFmtId="225" fontId="105" fillId="0" borderId="0"/>
    <xf numFmtId="225" fontId="104" fillId="0" borderId="0"/>
    <xf numFmtId="225" fontId="105" fillId="0" borderId="0"/>
    <xf numFmtId="225" fontId="104" fillId="0" borderId="0"/>
    <xf numFmtId="225" fontId="105" fillId="0" borderId="0"/>
    <xf numFmtId="225" fontId="104" fillId="0" borderId="0"/>
    <xf numFmtId="225" fontId="105" fillId="0" borderId="0"/>
    <xf numFmtId="225" fontId="104" fillId="0" borderId="0"/>
    <xf numFmtId="225" fontId="105" fillId="0" borderId="0"/>
    <xf numFmtId="225" fontId="104" fillId="0" borderId="0"/>
    <xf numFmtId="225" fontId="105" fillId="0" borderId="0"/>
    <xf numFmtId="225" fontId="104" fillId="0" borderId="0"/>
    <xf numFmtId="225" fontId="105" fillId="0" borderId="0"/>
    <xf numFmtId="225" fontId="104" fillId="0" borderId="0"/>
    <xf numFmtId="225" fontId="105" fillId="0" borderId="0"/>
    <xf numFmtId="0" fontId="106" fillId="0" borderId="5"/>
    <xf numFmtId="41" fontId="9" fillId="0" borderId="0" applyFont="0" applyFill="0" applyBorder="0" applyAlignment="0" applyProtection="0"/>
    <xf numFmtId="41" fontId="5" fillId="0" borderId="0" applyFont="0" applyFill="0" applyBorder="0" applyAlignment="0" applyProtection="0"/>
    <xf numFmtId="41" fontId="38" fillId="0" borderId="0" applyFont="0" applyFill="0" applyBorder="0" applyAlignment="0" applyProtection="0"/>
    <xf numFmtId="41" fontId="9" fillId="0" borderId="0" applyFont="0" applyFill="0" applyBorder="0" applyAlignment="0" applyProtection="0"/>
    <xf numFmtId="176" fontId="9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09" fillId="0" borderId="0" applyFont="0" applyFill="0" applyBorder="0" applyAlignment="0" applyProtection="0"/>
    <xf numFmtId="43" fontId="38" fillId="0" borderId="0" applyFont="0" applyFill="0" applyBorder="0" applyAlignment="0" applyProtection="0"/>
    <xf numFmtId="226" fontId="11"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227"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2" fontId="9" fillId="0" borderId="0" applyFont="0" applyFill="0" applyBorder="0" applyAlignment="0" applyProtection="0"/>
    <xf numFmtId="227" fontId="5" fillId="0" borderId="0" applyFont="0" applyFill="0" applyBorder="0" applyAlignment="0" applyProtection="0"/>
    <xf numFmtId="19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7" fontId="5"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175" fontId="11" fillId="0" borderId="0"/>
    <xf numFmtId="228" fontId="27" fillId="0" borderId="0"/>
    <xf numFmtId="37" fontId="65" fillId="0" borderId="0" applyFont="0" applyFill="0" applyBorder="0" applyAlignment="0" applyProtection="0"/>
    <xf numFmtId="219" fontId="65" fillId="0" borderId="0" applyFont="0" applyFill="0" applyBorder="0" applyAlignment="0" applyProtection="0"/>
    <xf numFmtId="39" fontId="65" fillId="0" borderId="0" applyFont="0" applyFill="0" applyBorder="0" applyAlignment="0" applyProtection="0"/>
    <xf numFmtId="43" fontId="5" fillId="0" borderId="8">
      <alignment vertical="center" wrapText="1"/>
    </xf>
    <xf numFmtId="0" fontId="111" fillId="0" borderId="0">
      <alignment horizontal="center"/>
    </xf>
    <xf numFmtId="0" fontId="112" fillId="0" borderId="0" applyNumberFormat="0" applyAlignment="0">
      <alignment horizontal="left"/>
    </xf>
    <xf numFmtId="0" fontId="113" fillId="0" borderId="0" applyNumberFormat="0" applyAlignment="0"/>
    <xf numFmtId="229" fontId="17" fillId="0" borderId="0" applyFont="0" applyFill="0" applyBorder="0" applyAlignment="0" applyProtection="0"/>
    <xf numFmtId="230" fontId="114" fillId="0" borderId="0">
      <protection locked="0"/>
    </xf>
    <xf numFmtId="230" fontId="115" fillId="0" borderId="0">
      <protection locked="0"/>
    </xf>
    <xf numFmtId="231" fontId="114" fillId="0" borderId="0">
      <protection locked="0"/>
    </xf>
    <xf numFmtId="231" fontId="115" fillId="0" borderId="0">
      <protection locked="0"/>
    </xf>
    <xf numFmtId="232" fontId="116" fillId="0" borderId="22">
      <protection locked="0"/>
    </xf>
    <xf numFmtId="232" fontId="117" fillId="0" borderId="22">
      <protection locked="0"/>
    </xf>
    <xf numFmtId="233" fontId="114" fillId="0" borderId="0">
      <protection locked="0"/>
    </xf>
    <xf numFmtId="233" fontId="115" fillId="0" borderId="0">
      <protection locked="0"/>
    </xf>
    <xf numFmtId="234" fontId="114" fillId="0" borderId="0">
      <protection locked="0"/>
    </xf>
    <xf numFmtId="234" fontId="115" fillId="0" borderId="0">
      <protection locked="0"/>
    </xf>
    <xf numFmtId="233" fontId="114" fillId="0" borderId="0" applyNumberFormat="0">
      <protection locked="0"/>
    </xf>
    <xf numFmtId="233" fontId="115" fillId="0" borderId="0" applyNumberFormat="0">
      <protection locked="0"/>
    </xf>
    <xf numFmtId="233" fontId="114" fillId="0" borderId="0">
      <protection locked="0"/>
    </xf>
    <xf numFmtId="233" fontId="115" fillId="0" borderId="0">
      <protection locked="0"/>
    </xf>
    <xf numFmtId="223" fontId="118" fillId="0" borderId="18"/>
    <xf numFmtId="235" fontId="118" fillId="0" borderId="18"/>
    <xf numFmtId="219" fontId="93" fillId="0" borderId="0" applyFont="0" applyFill="0" applyBorder="0" applyAlignment="0" applyProtection="0"/>
    <xf numFmtId="5" fontId="65" fillId="0" borderId="0" applyFont="0" applyFill="0" applyBorder="0" applyAlignment="0" applyProtection="0"/>
    <xf numFmtId="7" fontId="65" fillId="0" borderId="0" applyFont="0" applyFill="0" applyBorder="0" applyAlignment="0" applyProtection="0"/>
    <xf numFmtId="236" fontId="11" fillId="0" borderId="0"/>
    <xf numFmtId="237" fontId="11" fillId="0" borderId="0"/>
    <xf numFmtId="238" fontId="119" fillId="0" borderId="6"/>
    <xf numFmtId="0" fontId="120" fillId="35" borderId="23" applyNumberFormat="0" applyAlignment="0" applyProtection="0">
      <alignment vertical="center"/>
    </xf>
    <xf numFmtId="0" fontId="121" fillId="35" borderId="23" applyNumberFormat="0" applyAlignment="0" applyProtection="0"/>
    <xf numFmtId="0" fontId="121" fillId="35" borderId="23" applyNumberFormat="0" applyAlignment="0" applyProtection="0"/>
    <xf numFmtId="0" fontId="122" fillId="35" borderId="23" applyNumberFormat="0" applyAlignment="0" applyProtection="0"/>
    <xf numFmtId="173" fontId="46" fillId="0" borderId="0" applyFont="0" applyFill="0" applyBorder="0" applyAlignment="0" applyProtection="0"/>
    <xf numFmtId="1" fontId="123" fillId="0" borderId="11" applyBorder="0"/>
    <xf numFmtId="223" fontId="44" fillId="0" borderId="18">
      <alignment horizontal="center"/>
      <protection hidden="1"/>
    </xf>
    <xf numFmtId="239" fontId="124" fillId="0" borderId="18">
      <alignment horizontal="center"/>
      <protection hidden="1"/>
    </xf>
    <xf numFmtId="239" fontId="124" fillId="0" borderId="18">
      <alignment horizontal="center"/>
      <protection hidden="1"/>
    </xf>
    <xf numFmtId="240" fontId="5" fillId="0" borderId="24"/>
    <xf numFmtId="240" fontId="5" fillId="0" borderId="24"/>
    <xf numFmtId="240" fontId="5" fillId="0" borderId="24"/>
    <xf numFmtId="0" fontId="103" fillId="2" borderId="0" applyNumberFormat="0" applyFont="0" applyFill="0" applyBorder="0" applyProtection="0">
      <alignment horizontal="left"/>
    </xf>
    <xf numFmtId="0" fontId="103" fillId="2" borderId="0" applyNumberFormat="0" applyFont="0" applyFill="0" applyBorder="0" applyProtection="0">
      <alignment horizontal="left"/>
    </xf>
    <xf numFmtId="14" fontId="57" fillId="0" borderId="0" applyFill="0" applyBorder="0" applyAlignment="0"/>
    <xf numFmtId="14" fontId="57" fillId="0" borderId="0" applyFill="0" applyBorder="0" applyAlignment="0"/>
    <xf numFmtId="14" fontId="57" fillId="0" borderId="0" applyFill="0" applyBorder="0" applyAlignment="0"/>
    <xf numFmtId="0" fontId="11" fillId="0" borderId="0" applyFont="0" applyFill="0" applyBorder="0" applyAlignment="0" applyProtection="0"/>
    <xf numFmtId="3" fontId="125" fillId="0" borderId="17">
      <alignment horizontal="left" vertical="top" wrapText="1"/>
    </xf>
    <xf numFmtId="16" fontId="11" fillId="0" borderId="0"/>
    <xf numFmtId="16" fontId="11" fillId="0" borderId="0"/>
    <xf numFmtId="16" fontId="11" fillId="0" borderId="0"/>
    <xf numFmtId="16" fontId="11" fillId="0" borderId="0"/>
    <xf numFmtId="16" fontId="11" fillId="0" borderId="0"/>
    <xf numFmtId="16" fontId="11" fillId="0" borderId="0"/>
    <xf numFmtId="14" fontId="41" fillId="0" borderId="0" applyFont="0" applyFill="0" applyBorder="0" applyAlignment="0" applyProtection="0"/>
    <xf numFmtId="241" fontId="11" fillId="0" borderId="25">
      <alignment vertical="center"/>
    </xf>
    <xf numFmtId="0" fontId="11" fillId="0" borderId="0" applyFont="0" applyFill="0" applyBorder="0" applyAlignment="0" applyProtection="0"/>
    <xf numFmtId="0" fontId="11" fillId="0" borderId="0" applyFont="0" applyFill="0" applyBorder="0" applyAlignment="0" applyProtection="0"/>
    <xf numFmtId="242" fontId="5" fillId="0" borderId="0"/>
    <xf numFmtId="242" fontId="5" fillId="0" borderId="0"/>
    <xf numFmtId="243" fontId="10" fillId="0" borderId="5"/>
    <xf numFmtId="182" fontId="11" fillId="0" borderId="0"/>
    <xf numFmtId="244" fontId="11" fillId="0" borderId="0"/>
    <xf numFmtId="245" fontId="10" fillId="0" borderId="0"/>
    <xf numFmtId="246" fontId="126" fillId="0" borderId="0" applyFont="0" applyFill="0" applyBorder="0" applyAlignment="0" applyProtection="0"/>
    <xf numFmtId="247"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6" fontId="126" fillId="0" borderId="0" applyFont="0" applyFill="0" applyBorder="0" applyAlignment="0" applyProtection="0"/>
    <xf numFmtId="41" fontId="127" fillId="0" borderId="0" applyFont="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169" fontId="127" fillId="0" borderId="0" applyFont="0" applyFill="0" applyBorder="0" applyAlignment="0" applyProtection="0"/>
    <xf numFmtId="41" fontId="126"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3" fontId="5" fillId="0" borderId="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52" fontId="5"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9" fontId="5" fillId="0" borderId="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5" fontId="5" fillId="0" borderId="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4" fontId="5" fillId="0" borderId="0" applyFont="0" applyFill="0" applyBorder="0" applyAlignment="0" applyProtection="0"/>
    <xf numFmtId="250" fontId="5" fillId="0" borderId="0" applyFill="0" applyBorder="0" applyAlignment="0" applyProtection="0"/>
    <xf numFmtId="248" fontId="11"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251" fontId="5" fillId="0" borderId="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250" fontId="5" fillId="0" borderId="0" applyFill="0" applyBorder="0" applyAlignment="0" applyProtection="0"/>
    <xf numFmtId="251" fontId="5" fillId="0" borderId="0" applyFill="0" applyBorder="0" applyAlignment="0" applyProtection="0"/>
    <xf numFmtId="164" fontId="127" fillId="0" borderId="0" applyFont="0" applyFill="0" applyBorder="0" applyAlignment="0" applyProtection="0"/>
    <xf numFmtId="251" fontId="5" fillId="0" borderId="0" applyFill="0" applyBorder="0" applyAlignment="0" applyProtection="0"/>
    <xf numFmtId="169" fontId="127" fillId="0" borderId="0" applyFont="0" applyFill="0" applyBorder="0" applyAlignment="0" applyProtection="0"/>
    <xf numFmtId="164" fontId="127" fillId="0" borderId="0" applyFont="0" applyFill="0" applyBorder="0" applyAlignment="0" applyProtection="0"/>
    <xf numFmtId="169" fontId="127" fillId="0" borderId="0" applyFont="0" applyFill="0" applyBorder="0" applyAlignment="0" applyProtection="0"/>
    <xf numFmtId="164"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41" fontId="126" fillId="0" borderId="0" applyFont="0" applyFill="0" applyBorder="0" applyAlignment="0" applyProtection="0"/>
    <xf numFmtId="41" fontId="126"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41" fontId="126" fillId="0" borderId="0" applyFont="0" applyFill="0" applyBorder="0" applyAlignment="0" applyProtection="0"/>
    <xf numFmtId="41" fontId="126"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257" fontId="127" fillId="0" borderId="0" applyFont="0" applyFill="0" applyBorder="0" applyAlignment="0" applyProtection="0"/>
    <xf numFmtId="257"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7" fontId="127" fillId="0" borderId="0" applyFont="0" applyFill="0" applyBorder="0" applyAlignment="0" applyProtection="0"/>
    <xf numFmtId="257" fontId="127" fillId="0" borderId="0" applyFont="0" applyFill="0" applyBorder="0" applyAlignment="0" applyProtection="0"/>
    <xf numFmtId="257" fontId="127" fillId="0" borderId="0" applyFont="0" applyFill="0" applyBorder="0" applyAlignment="0" applyProtection="0"/>
    <xf numFmtId="257" fontId="127" fillId="0" borderId="0" applyFont="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256" fontId="5" fillId="0" borderId="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169" fontId="127" fillId="0" borderId="0" applyFont="0" applyFill="0" applyBorder="0" applyAlignment="0" applyProtection="0"/>
    <xf numFmtId="41" fontId="126" fillId="0" borderId="0" applyFont="0" applyFill="0" applyBorder="0" applyAlignment="0" applyProtection="0"/>
    <xf numFmtId="41" fontId="126"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9" fontId="127" fillId="0" borderId="0" applyFont="0" applyFill="0" applyBorder="0" applyAlignment="0" applyProtection="0"/>
    <xf numFmtId="164" fontId="127" fillId="0" borderId="0" applyFont="0" applyFill="0" applyBorder="0" applyAlignment="0" applyProtection="0"/>
    <xf numFmtId="41" fontId="127" fillId="0" borderId="0" applyFont="0" applyFill="0" applyBorder="0" applyAlignment="0" applyProtection="0"/>
    <xf numFmtId="41" fontId="127" fillId="0" borderId="0" applyFont="0" applyFill="0" applyBorder="0" applyAlignment="0" applyProtection="0"/>
    <xf numFmtId="169" fontId="127" fillId="0" borderId="0" applyFont="0" applyFill="0" applyBorder="0" applyAlignment="0" applyProtection="0"/>
    <xf numFmtId="41" fontId="127" fillId="0" borderId="0" applyFont="0" applyFill="0" applyBorder="0" applyAlignment="0" applyProtection="0"/>
    <xf numFmtId="248" fontId="11" fillId="0" borderId="0" applyFont="0" applyFill="0" applyBorder="0" applyAlignment="0" applyProtection="0"/>
    <xf numFmtId="248" fontId="11"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8" fontId="11" fillId="0" borderId="0" applyFont="0" applyFill="0" applyBorder="0" applyAlignment="0" applyProtection="0"/>
    <xf numFmtId="258"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8" fontId="11" fillId="0" borderId="0" applyFont="0" applyFill="0" applyBorder="0" applyAlignment="0" applyProtection="0"/>
    <xf numFmtId="258"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7" fontId="126" fillId="0" borderId="0" applyFont="0" applyFill="0" applyBorder="0" applyAlignment="0" applyProtection="0"/>
    <xf numFmtId="43" fontId="127" fillId="0" borderId="0" applyFont="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170" fontId="127" fillId="0" borderId="0" applyFont="0" applyFill="0" applyBorder="0" applyAlignment="0" applyProtection="0"/>
    <xf numFmtId="43" fontId="12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258" fontId="11" fillId="0" borderId="0" applyFont="0" applyFill="0" applyBorder="0" applyAlignment="0" applyProtection="0"/>
    <xf numFmtId="258"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260" fontId="11"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264" fontId="5" fillId="0" borderId="0" applyFont="0" applyFill="0" applyBorder="0" applyAlignment="0" applyProtection="0"/>
    <xf numFmtId="264"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6"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5" fontId="5" fillId="0" borderId="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63" fontId="5"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259" fontId="5"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8" fontId="5" fillId="0" borderId="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7" fontId="5" fillId="0" borderId="0" applyFont="0" applyFill="0" applyBorder="0" applyAlignment="0" applyProtection="0"/>
    <xf numFmtId="261" fontId="5" fillId="0" borderId="0" applyFill="0" applyBorder="0" applyAlignment="0" applyProtection="0"/>
    <xf numFmtId="166" fontId="11"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262" fontId="5" fillId="0" borderId="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261" fontId="5" fillId="0" borderId="0" applyFill="0" applyBorder="0" applyAlignment="0" applyProtection="0"/>
    <xf numFmtId="262" fontId="5" fillId="0" borderId="0" applyFill="0" applyBorder="0" applyAlignment="0" applyProtection="0"/>
    <xf numFmtId="165" fontId="127" fillId="0" borderId="0" applyFont="0" applyFill="0" applyBorder="0" applyAlignment="0" applyProtection="0"/>
    <xf numFmtId="262" fontId="5" fillId="0" borderId="0" applyFill="0" applyBorder="0" applyAlignment="0" applyProtection="0"/>
    <xf numFmtId="170" fontId="127" fillId="0" borderId="0" applyFont="0" applyFill="0" applyBorder="0" applyAlignment="0" applyProtection="0"/>
    <xf numFmtId="165" fontId="127" fillId="0" borderId="0" applyFont="0" applyFill="0" applyBorder="0" applyAlignment="0" applyProtection="0"/>
    <xf numFmtId="170" fontId="127" fillId="0" borderId="0" applyFont="0" applyFill="0" applyBorder="0" applyAlignment="0" applyProtection="0"/>
    <xf numFmtId="165"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2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70" fontId="127" fillId="0" borderId="0" applyFont="0" applyFill="0" applyBorder="0" applyAlignment="0" applyProtection="0"/>
    <xf numFmtId="270" fontId="127" fillId="0" borderId="0" applyFont="0" applyFill="0" applyBorder="0" applyAlignment="0" applyProtection="0"/>
    <xf numFmtId="270" fontId="127" fillId="0" borderId="0" applyFont="0" applyFill="0" applyBorder="0" applyAlignment="0" applyProtection="0"/>
    <xf numFmtId="270" fontId="127" fillId="0" borderId="0" applyFont="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269" fontId="5" fillId="0" borderId="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170" fontId="12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165" fontId="127" fillId="0" borderId="0" applyFont="0" applyFill="0" applyBorder="0" applyAlignment="0" applyProtection="0"/>
    <xf numFmtId="165" fontId="127" fillId="0" borderId="0" applyFont="0" applyFill="0" applyBorder="0" applyAlignment="0" applyProtection="0"/>
    <xf numFmtId="170" fontId="127" fillId="0" borderId="0" applyFont="0" applyFill="0" applyBorder="0" applyAlignment="0" applyProtection="0"/>
    <xf numFmtId="165"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0" fontId="127" fillId="0" borderId="0" applyFont="0" applyFill="0" applyBorder="0" applyAlignment="0" applyProtection="0"/>
    <xf numFmtId="43" fontId="12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3" fontId="5" fillId="0" borderId="0" applyFont="0" applyBorder="0" applyAlignment="0"/>
    <xf numFmtId="3" fontId="5" fillId="0" borderId="0" applyFont="0" applyBorder="0" applyAlignment="0"/>
    <xf numFmtId="0" fontId="88" fillId="0" borderId="0" applyNumberFormat="0" applyFill="0" applyBorder="0" applyAlignment="0" applyProtection="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Border="0" applyAlignment="0"/>
    <xf numFmtId="3" fontId="5" fillId="0" borderId="0" applyBorder="0" applyAlignment="0"/>
    <xf numFmtId="3" fontId="5" fillId="0" borderId="0" applyBorder="0" applyAlignment="0"/>
    <xf numFmtId="3" fontId="5" fillId="0" borderId="0" applyFont="0" applyBorder="0" applyAlignment="0"/>
    <xf numFmtId="3" fontId="5" fillId="0" borderId="0" applyFont="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Font="0" applyBorder="0" applyAlignment="0"/>
    <xf numFmtId="3" fontId="5" fillId="0" borderId="0" applyFont="0" applyBorder="0" applyAlignment="0"/>
    <xf numFmtId="0" fontId="54" fillId="0" borderId="6">
      <alignment horizontal="left"/>
    </xf>
    <xf numFmtId="0" fontId="128" fillId="36" borderId="0" applyNumberFormat="0" applyBorder="0" applyAlignment="0" applyProtection="0"/>
    <xf numFmtId="0" fontId="128" fillId="37" borderId="0" applyNumberFormat="0" applyBorder="0" applyAlignment="0" applyProtection="0"/>
    <xf numFmtId="0" fontId="128" fillId="38" borderId="0" applyNumberFormat="0" applyBorder="0" applyAlignment="0" applyProtection="0"/>
    <xf numFmtId="0" fontId="11" fillId="0" borderId="0" applyFill="0" applyBorder="0" applyAlignment="0"/>
    <xf numFmtId="0" fontId="11" fillId="0" borderId="0" applyFill="0" applyBorder="0" applyAlignment="0"/>
    <xf numFmtId="0" fontId="11" fillId="0" borderId="0" applyFill="0" applyBorder="0" applyAlignment="0"/>
    <xf numFmtId="219" fontId="93" fillId="0" borderId="0" applyFill="0" applyBorder="0" applyAlignment="0"/>
    <xf numFmtId="176" fontId="93" fillId="0" borderId="0" applyFill="0" applyBorder="0" applyAlignment="0"/>
    <xf numFmtId="222" fontId="93" fillId="0" borderId="0" applyFill="0" applyBorder="0" applyAlignment="0"/>
    <xf numFmtId="219" fontId="93" fillId="0" borderId="0" applyFill="0" applyBorder="0" applyAlignment="0"/>
    <xf numFmtId="0" fontId="129" fillId="0" borderId="0" applyNumberFormat="0" applyAlignment="0">
      <alignment horizontal="left"/>
    </xf>
    <xf numFmtId="0" fontId="130" fillId="0" borderId="0"/>
    <xf numFmtId="0" fontId="38" fillId="0" borderId="0"/>
    <xf numFmtId="0" fontId="131" fillId="0" borderId="0" applyNumberFormat="0" applyFill="0" applyBorder="0" applyAlignment="0" applyProtection="0">
      <alignment vertical="center"/>
    </xf>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Font="0" applyBorder="0" applyAlignment="0"/>
    <xf numFmtId="3" fontId="5" fillId="0" borderId="0" applyBorder="0" applyAlignment="0"/>
    <xf numFmtId="3" fontId="5" fillId="0" borderId="0" applyBorder="0" applyAlignment="0"/>
    <xf numFmtId="3" fontId="5" fillId="0" borderId="0" applyBorder="0" applyAlignment="0"/>
    <xf numFmtId="3" fontId="5" fillId="0" borderId="0" applyFont="0" applyBorder="0" applyAlignment="0"/>
    <xf numFmtId="3" fontId="5" fillId="0" borderId="0" applyFont="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Border="0" applyAlignment="0"/>
    <xf numFmtId="3" fontId="5" fillId="0" borderId="0" applyFont="0" applyBorder="0" applyAlignment="0"/>
    <xf numFmtId="3" fontId="5" fillId="0" borderId="0" applyFont="0" applyBorder="0" applyAlignment="0"/>
    <xf numFmtId="0" fontId="101" fillId="34" borderId="5">
      <alignment horizontal="centerContinuous" vertical="center"/>
    </xf>
    <xf numFmtId="3" fontId="101" fillId="34" borderId="5">
      <alignment horizontal="center" vertical="center" wrapText="1"/>
    </xf>
    <xf numFmtId="0" fontId="134" fillId="0" borderId="0" applyProtection="0"/>
    <xf numFmtId="0" fontId="135" fillId="0" borderId="0" applyProtection="0"/>
    <xf numFmtId="0" fontId="136" fillId="0" borderId="0" applyProtection="0"/>
    <xf numFmtId="0" fontId="137" fillId="0" borderId="0" applyNumberFormat="0" applyFont="0" applyFill="0" applyBorder="0" applyAlignment="0" applyProtection="0"/>
    <xf numFmtId="0" fontId="138" fillId="0" borderId="0" applyProtection="0"/>
    <xf numFmtId="0" fontId="139" fillId="0" borderId="0" applyProtection="0"/>
    <xf numFmtId="0" fontId="140" fillId="9" borderId="0" applyNumberFormat="0" applyBorder="0" applyAlignment="0" applyProtection="0">
      <alignment vertical="center"/>
    </xf>
    <xf numFmtId="0" fontId="141" fillId="9" borderId="0" applyNumberFormat="0" applyBorder="0" applyAlignment="0" applyProtection="0"/>
    <xf numFmtId="0" fontId="141" fillId="9" borderId="0" applyNumberFormat="0" applyBorder="0" applyAlignment="0" applyProtection="0"/>
    <xf numFmtId="0" fontId="142" fillId="9" borderId="0" applyNumberFormat="0" applyBorder="0" applyAlignment="0" applyProtection="0"/>
    <xf numFmtId="38" fontId="39" fillId="2" borderId="0" applyNumberFormat="0" applyBorder="0" applyAlignment="0" applyProtection="0"/>
    <xf numFmtId="38" fontId="39" fillId="4" borderId="0" applyNumberFormat="0" applyBorder="0" applyAlignment="0" applyProtection="0"/>
    <xf numFmtId="38" fontId="39" fillId="4" borderId="0" applyNumberFormat="0" applyBorder="0" applyAlignment="0" applyProtection="0"/>
    <xf numFmtId="38" fontId="39" fillId="4" borderId="0" applyNumberFormat="0" applyBorder="0" applyAlignment="0" applyProtection="0"/>
    <xf numFmtId="271" fontId="26" fillId="2" borderId="0" applyBorder="0" applyProtection="0"/>
    <xf numFmtId="0" fontId="143" fillId="0" borderId="0">
      <alignment vertical="top" wrapText="1"/>
    </xf>
    <xf numFmtId="0" fontId="144" fillId="0" borderId="8" applyNumberFormat="0" applyFill="0" applyBorder="0" applyAlignment="0" applyProtection="0">
      <alignment horizontal="center" vertical="center"/>
    </xf>
    <xf numFmtId="272" fontId="10" fillId="39" borderId="8" applyBorder="0">
      <alignment horizontal="center"/>
    </xf>
    <xf numFmtId="272" fontId="10" fillId="39" borderId="8" applyBorder="0">
      <alignment horizontal="center"/>
    </xf>
    <xf numFmtId="272" fontId="10" fillId="39" borderId="8" applyBorder="0">
      <alignment horizontal="center"/>
    </xf>
    <xf numFmtId="272" fontId="10" fillId="39" borderId="8" applyBorder="0">
      <alignment horizontal="center"/>
    </xf>
    <xf numFmtId="272" fontId="10" fillId="39" borderId="8" applyBorder="0">
      <alignment horizontal="center"/>
    </xf>
    <xf numFmtId="272" fontId="10" fillId="39" borderId="8" applyBorder="0">
      <alignment horizontal="center"/>
    </xf>
    <xf numFmtId="0" fontId="144" fillId="0" borderId="8" applyNumberFormat="0" applyFill="0" applyBorder="0" applyAlignment="0" applyProtection="0">
      <alignment horizontal="center" vertical="center"/>
    </xf>
    <xf numFmtId="272" fontId="10" fillId="39" borderId="8" applyBorder="0">
      <alignment horizontal="center"/>
    </xf>
    <xf numFmtId="272" fontId="10" fillId="39" borderId="8" applyBorder="0">
      <alignment horizontal="center"/>
    </xf>
    <xf numFmtId="272" fontId="10" fillId="39" borderId="8" applyBorder="0">
      <alignment horizontal="center"/>
    </xf>
    <xf numFmtId="272" fontId="10" fillId="39" borderId="8" applyBorder="0">
      <alignment horizontal="center"/>
    </xf>
    <xf numFmtId="272" fontId="10" fillId="39" borderId="8" applyBorder="0">
      <alignment horizontal="center"/>
    </xf>
    <xf numFmtId="272" fontId="10" fillId="39" borderId="8" applyBorder="0">
      <alignment horizontal="center"/>
    </xf>
    <xf numFmtId="0" fontId="145" fillId="0" borderId="0" applyNumberFormat="0" applyFont="0" applyBorder="0" applyAlignment="0">
      <alignment horizontal="left" vertical="center"/>
    </xf>
    <xf numFmtId="0" fontId="146" fillId="40" borderId="0"/>
    <xf numFmtId="0" fontId="147" fillId="40" borderId="0"/>
    <xf numFmtId="0" fontId="148" fillId="0" borderId="0">
      <alignment horizontal="left"/>
    </xf>
    <xf numFmtId="0" fontId="149" fillId="0" borderId="0">
      <alignment horizontal="left"/>
    </xf>
    <xf numFmtId="273" fontId="150" fillId="41" borderId="0">
      <alignment horizontal="left" vertical="top"/>
    </xf>
    <xf numFmtId="0" fontId="15" fillId="0" borderId="0" applyNumberFormat="0" applyFill="0" applyBorder="0" applyAlignment="0" applyProtection="0"/>
    <xf numFmtId="0" fontId="151" fillId="0" borderId="26" applyNumberFormat="0" applyFill="0" applyAlignment="0" applyProtection="0">
      <alignment vertical="center"/>
    </xf>
    <xf numFmtId="0" fontId="152" fillId="0" borderId="26" applyNumberFormat="0" applyFill="0" applyAlignment="0" applyProtection="0"/>
    <xf numFmtId="0" fontId="14" fillId="0" borderId="0" applyNumberFormat="0" applyFill="0" applyBorder="0" applyAlignment="0" applyProtection="0"/>
    <xf numFmtId="0" fontId="153" fillId="0" borderId="27" applyNumberFormat="0" applyFill="0" applyAlignment="0" applyProtection="0">
      <alignment vertical="center"/>
    </xf>
    <xf numFmtId="0" fontId="154" fillId="0" borderId="27" applyNumberFormat="0" applyFill="0" applyAlignment="0" applyProtection="0"/>
    <xf numFmtId="0" fontId="155" fillId="0" borderId="28" applyNumberFormat="0" applyFill="0" applyAlignment="0" applyProtection="0">
      <alignment vertical="center"/>
    </xf>
    <xf numFmtId="0" fontId="156" fillId="0" borderId="28" applyNumberFormat="0" applyFill="0" applyAlignment="0" applyProtection="0"/>
    <xf numFmtId="0" fontId="156" fillId="0" borderId="28" applyNumberFormat="0" applyFill="0" applyAlignment="0" applyProtection="0"/>
    <xf numFmtId="0" fontId="157" fillId="0" borderId="28" applyNumberFormat="0" applyFill="0" applyAlignment="0" applyProtection="0"/>
    <xf numFmtId="0" fontId="155" fillId="0" borderId="0" applyNumberFormat="0" applyFill="0" applyBorder="0" applyAlignment="0" applyProtection="0">
      <alignment vertical="center"/>
    </xf>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 fillId="0" borderId="0" applyProtection="0"/>
    <xf numFmtId="274" fontId="77" fillId="0" borderId="0">
      <protection locked="0"/>
    </xf>
    <xf numFmtId="274" fontId="77" fillId="0" borderId="0">
      <protection locked="0"/>
    </xf>
    <xf numFmtId="0" fontId="14" fillId="0" borderId="0" applyProtection="0"/>
    <xf numFmtId="274" fontId="77" fillId="0" borderId="0">
      <protection locked="0"/>
    </xf>
    <xf numFmtId="274" fontId="77" fillId="0" borderId="0">
      <protection locked="0"/>
    </xf>
    <xf numFmtId="0" fontId="158" fillId="0" borderId="29">
      <alignment horizontal="center"/>
    </xf>
    <xf numFmtId="0" fontId="158" fillId="0" borderId="0">
      <alignment horizontal="center"/>
    </xf>
    <xf numFmtId="5" fontId="159" fillId="42" borderId="5" applyNumberFormat="0" applyAlignment="0">
      <alignment horizontal="left" vertical="top"/>
    </xf>
    <xf numFmtId="49" fontId="160" fillId="0" borderId="5">
      <alignment vertical="center"/>
    </xf>
    <xf numFmtId="0" fontId="27" fillId="0" borderId="0"/>
    <xf numFmtId="169" fontId="5" fillId="0" borderId="0" applyFont="0" applyFill="0" applyBorder="0" applyAlignment="0" applyProtection="0"/>
    <xf numFmtId="38" fontId="55" fillId="0" borderId="0" applyFont="0" applyFill="0" applyBorder="0" applyAlignment="0" applyProtection="0"/>
    <xf numFmtId="38" fontId="55" fillId="0" borderId="0" applyFont="0" applyFill="0" applyBorder="0" applyAlignment="0" applyProtection="0"/>
    <xf numFmtId="38" fontId="5" fillId="0" borderId="0" applyFill="0" applyBorder="0" applyAlignment="0" applyProtection="0"/>
    <xf numFmtId="41" fontId="54" fillId="0" borderId="0" applyFont="0" applyFill="0" applyBorder="0" applyAlignment="0" applyProtection="0"/>
    <xf numFmtId="275" fontId="12" fillId="0" borderId="0" applyFont="0" applyFill="0" applyBorder="0" applyAlignment="0" applyProtection="0"/>
    <xf numFmtId="0" fontId="161" fillId="41" borderId="0">
      <alignment horizontal="left" wrapText="1" indent="2"/>
    </xf>
    <xf numFmtId="10" fontId="39" fillId="41" borderId="5" applyNumberFormat="0" applyBorder="0" applyAlignment="0" applyProtection="0"/>
    <xf numFmtId="10" fontId="39" fillId="4" borderId="5" applyNumberFormat="0" applyBorder="0" applyAlignment="0" applyProtection="0"/>
    <xf numFmtId="10" fontId="39" fillId="4" borderId="5" applyNumberFormat="0" applyBorder="0" applyAlignment="0" applyProtection="0"/>
    <xf numFmtId="10" fontId="39" fillId="4" borderId="5" applyNumberFormat="0" applyBorder="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3" fillId="12" borderId="21" applyNumberFormat="0" applyAlignment="0" applyProtection="0">
      <alignment vertical="center"/>
    </xf>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3" fillId="12" borderId="21" applyNumberFormat="0" applyAlignment="0" applyProtection="0">
      <alignment vertical="center"/>
    </xf>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3" fillId="12" borderId="21" applyNumberFormat="0" applyAlignment="0" applyProtection="0">
      <alignment vertical="center"/>
    </xf>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4" fillId="12" borderId="21" applyNumberFormat="0" applyAlignment="0" applyProtection="0"/>
    <xf numFmtId="0" fontId="162" fillId="12" borderId="21" applyNumberFormat="0" applyAlignment="0" applyProtection="0"/>
    <xf numFmtId="0" fontId="164" fillId="12" borderId="21" applyNumberFormat="0" applyAlignment="0" applyProtection="0"/>
    <xf numFmtId="0" fontId="164"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62" fillId="12" borderId="21" applyNumberFormat="0" applyAlignment="0" applyProtection="0"/>
    <xf numFmtId="0" fontId="11" fillId="43" borderId="0"/>
    <xf numFmtId="2" fontId="165" fillId="0" borderId="3" applyBorder="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3" fontId="101" fillId="0" borderId="30" applyFont="0" applyAlignment="0">
      <alignment horizontal="center" vertical="center" wrapText="1"/>
    </xf>
    <xf numFmtId="3" fontId="101" fillId="0" borderId="17"/>
    <xf numFmtId="169" fontId="5" fillId="0" borderId="0" applyFont="0" applyFill="0" applyBorder="0" applyAlignment="0" applyProtection="0"/>
    <xf numFmtId="0" fontId="5" fillId="0" borderId="0"/>
    <xf numFmtId="0" fontId="5" fillId="0" borderId="0"/>
    <xf numFmtId="0" fontId="33" fillId="0" borderId="31">
      <alignment horizontal="centerContinuous"/>
    </xf>
    <xf numFmtId="0" fontId="33" fillId="0" borderId="31">
      <alignment horizontal="centerContinuous"/>
    </xf>
    <xf numFmtId="0" fontId="33" fillId="0" borderId="31">
      <alignment horizontal="centerContinuous"/>
    </xf>
    <xf numFmtId="0" fontId="55" fillId="0" borderId="0"/>
    <xf numFmtId="0" fontId="55" fillId="0" borderId="0"/>
    <xf numFmtId="0" fontId="55" fillId="0" borderId="0"/>
    <xf numFmtId="0" fontId="34" fillId="0" borderId="0"/>
    <xf numFmtId="0" fontId="55" fillId="0" borderId="0"/>
    <xf numFmtId="0" fontId="27" fillId="0" borderId="0" applyNumberFormat="0" applyFont="0" applyFill="0" applyBorder="0" applyProtection="0">
      <alignment horizontal="left" vertical="center"/>
    </xf>
    <xf numFmtId="0" fontId="55" fillId="0" borderId="0"/>
    <xf numFmtId="0" fontId="55" fillId="0" borderId="0"/>
    <xf numFmtId="0" fontId="11" fillId="0" borderId="0" applyFill="0" applyBorder="0" applyAlignment="0"/>
    <xf numFmtId="0" fontId="11" fillId="0" borderId="0" applyFill="0" applyBorder="0" applyAlignment="0"/>
    <xf numFmtId="0" fontId="11" fillId="0" borderId="0" applyFill="0" applyBorder="0" applyAlignment="0"/>
    <xf numFmtId="219" fontId="93" fillId="0" borderId="0" applyFill="0" applyBorder="0" applyAlignment="0"/>
    <xf numFmtId="176" fontId="93" fillId="0" borderId="0" applyFill="0" applyBorder="0" applyAlignment="0"/>
    <xf numFmtId="222" fontId="93" fillId="0" borderId="0" applyFill="0" applyBorder="0" applyAlignment="0"/>
    <xf numFmtId="219" fontId="93" fillId="0" borderId="0" applyFill="0" applyBorder="0" applyAlignment="0"/>
    <xf numFmtId="0" fontId="169" fillId="0" borderId="32" applyNumberFormat="0" applyFill="0" applyAlignment="0" applyProtection="0">
      <alignment vertical="center"/>
    </xf>
    <xf numFmtId="0" fontId="170" fillId="0" borderId="32" applyNumberFormat="0" applyFill="0" applyAlignment="0" applyProtection="0"/>
    <xf numFmtId="0" fontId="170" fillId="0" borderId="32" applyNumberFormat="0" applyFill="0" applyAlignment="0" applyProtection="0"/>
    <xf numFmtId="0" fontId="171" fillId="0" borderId="32" applyNumberFormat="0" applyFill="0" applyAlignment="0" applyProtection="0"/>
    <xf numFmtId="0" fontId="11" fillId="44" borderId="0"/>
    <xf numFmtId="3" fontId="172" fillId="0" borderId="17" applyNumberFormat="0" applyAlignment="0">
      <alignment horizontal="center" vertical="center"/>
    </xf>
    <xf numFmtId="3" fontId="67" fillId="0" borderId="17" applyNumberFormat="0" applyAlignment="0">
      <alignment horizontal="center" vertical="center"/>
    </xf>
    <xf numFmtId="3" fontId="159" fillId="0" borderId="17" applyNumberFormat="0" applyAlignment="0">
      <alignment horizontal="center" vertical="center"/>
    </xf>
    <xf numFmtId="223" fontId="39" fillId="0" borderId="20" applyFont="0"/>
    <xf numFmtId="223" fontId="39" fillId="0" borderId="20" applyFont="0"/>
    <xf numFmtId="3" fontId="11" fillId="0" borderId="33"/>
    <xf numFmtId="3" fontId="11" fillId="0" borderId="33"/>
    <xf numFmtId="3" fontId="11" fillId="0" borderId="33"/>
    <xf numFmtId="240" fontId="173" fillId="0" borderId="7" applyNumberFormat="0" applyFont="0" applyFill="0" applyBorder="0">
      <alignment horizontal="center"/>
    </xf>
    <xf numFmtId="276" fontId="11" fillId="0" borderId="0" applyFont="0" applyFill="0" applyBorder="0" applyAlignment="0" applyProtection="0"/>
    <xf numFmtId="277"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0" fontId="174" fillId="0" borderId="29"/>
    <xf numFmtId="0" fontId="175" fillId="0" borderId="29"/>
    <xf numFmtId="278" fontId="77" fillId="0" borderId="7"/>
    <xf numFmtId="279" fontId="176" fillId="0" borderId="7"/>
    <xf numFmtId="175" fontId="11" fillId="0" borderId="0" applyFont="0" applyFill="0" applyBorder="0" applyAlignment="0" applyProtection="0"/>
    <xf numFmtId="17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80" fontId="11" fillId="0" borderId="0" applyFont="0" applyFill="0" applyBorder="0" applyAlignment="0" applyProtection="0"/>
    <xf numFmtId="281" fontId="11" fillId="0" borderId="0" applyFont="0" applyFill="0" applyBorder="0" applyAlignment="0" applyProtection="0"/>
    <xf numFmtId="0" fontId="177" fillId="0" borderId="6"/>
    <xf numFmtId="0" fontId="177" fillId="0" borderId="6"/>
    <xf numFmtId="0" fontId="177" fillId="0" borderId="6"/>
    <xf numFmtId="0" fontId="16" fillId="0" borderId="0" applyNumberFormat="0" applyFont="0" applyFill="0" applyAlignment="0"/>
    <xf numFmtId="0" fontId="16" fillId="0" borderId="0" applyNumberFormat="0" applyFont="0" applyFill="0" applyAlignment="0"/>
    <xf numFmtId="0" fontId="16" fillId="0" borderId="0" applyNumberFormat="0" applyFont="0" applyFill="0" applyAlignment="0"/>
    <xf numFmtId="0" fontId="16" fillId="0" borderId="0" applyNumberFormat="0" applyFont="0" applyFill="0" applyAlignment="0"/>
    <xf numFmtId="0" fontId="16" fillId="0" borderId="0" applyNumberFormat="0" applyFont="0" applyFill="0" applyAlignment="0"/>
    <xf numFmtId="0" fontId="5" fillId="0" borderId="0" applyNumberFormat="0" applyFill="0" applyAlignment="0"/>
    <xf numFmtId="0" fontId="5" fillId="0" borderId="0" applyNumberFormat="0" applyFill="0" applyAlignment="0"/>
    <xf numFmtId="0" fontId="5" fillId="0" borderId="0" applyNumberFormat="0" applyFill="0" applyAlignment="0"/>
    <xf numFmtId="0" fontId="16" fillId="0" borderId="0" applyNumberFormat="0" applyFont="0" applyFill="0" applyAlignment="0"/>
    <xf numFmtId="0" fontId="5" fillId="0" borderId="0" applyNumberFormat="0" applyFill="0" applyAlignment="0"/>
    <xf numFmtId="0" fontId="5" fillId="0" borderId="0" applyNumberFormat="0" applyFill="0" applyAlignment="0"/>
    <xf numFmtId="0" fontId="5" fillId="0" borderId="0" applyNumberFormat="0" applyFill="0" applyAlignment="0"/>
    <xf numFmtId="0" fontId="5" fillId="0" borderId="0" applyNumberFormat="0" applyFill="0" applyAlignment="0"/>
    <xf numFmtId="0" fontId="5" fillId="0" borderId="0" applyNumberFormat="0" applyFill="0" applyAlignment="0"/>
    <xf numFmtId="0" fontId="16" fillId="0" borderId="0" applyNumberFormat="0" applyFont="0" applyFill="0" applyAlignment="0"/>
    <xf numFmtId="0" fontId="5" fillId="0" borderId="0" applyNumberFormat="0" applyFill="0" applyAlignment="0"/>
    <xf numFmtId="0" fontId="5" fillId="0" borderId="0" applyNumberFormat="0" applyFill="0" applyAlignment="0"/>
    <xf numFmtId="0" fontId="5" fillId="0" borderId="0" applyNumberFormat="0" applyFill="0" applyAlignment="0"/>
    <xf numFmtId="0" fontId="5" fillId="0" borderId="0" applyNumberFormat="0" applyFill="0" applyAlignment="0"/>
    <xf numFmtId="0" fontId="118" fillId="0" borderId="0">
      <alignment horizontal="justify" vertical="top"/>
    </xf>
    <xf numFmtId="0" fontId="178" fillId="45" borderId="0" applyNumberFormat="0" applyBorder="0" applyAlignment="0" applyProtection="0">
      <alignment vertical="center"/>
    </xf>
    <xf numFmtId="0" fontId="179" fillId="45" borderId="0" applyNumberFormat="0" applyBorder="0" applyAlignment="0" applyProtection="0"/>
    <xf numFmtId="0" fontId="179" fillId="45" borderId="0" applyNumberFormat="0" applyBorder="0" applyAlignment="0" applyProtection="0"/>
    <xf numFmtId="0" fontId="180" fillId="45" borderId="0" applyNumberFormat="0" applyBorder="0" applyAlignment="0" applyProtection="0"/>
    <xf numFmtId="0" fontId="17" fillId="0" borderId="5"/>
    <xf numFmtId="0" fontId="17" fillId="0" borderId="5"/>
    <xf numFmtId="0" fontId="27" fillId="0" borderId="0"/>
    <xf numFmtId="0" fontId="27" fillId="0" borderId="0"/>
    <xf numFmtId="0" fontId="17" fillId="0" borderId="5"/>
    <xf numFmtId="37" fontId="181" fillId="0" borderId="0"/>
    <xf numFmtId="0" fontId="182" fillId="0" borderId="5" applyNumberFormat="0" applyFont="0" applyFill="0" applyBorder="0" applyAlignment="0">
      <alignment horizontal="center"/>
    </xf>
    <xf numFmtId="282" fontId="183" fillId="0" borderId="0"/>
    <xf numFmtId="283" fontId="5" fillId="0" borderId="0"/>
    <xf numFmtId="0" fontId="184" fillId="0" borderId="0"/>
    <xf numFmtId="181" fontId="17" fillId="0" borderId="0"/>
    <xf numFmtId="0" fontId="185" fillId="0" borderId="0"/>
    <xf numFmtId="0" fontId="9" fillId="0" borderId="0"/>
    <xf numFmtId="0" fontId="9" fillId="0" borderId="0"/>
    <xf numFmtId="0" fontId="38" fillId="0" borderId="0"/>
    <xf numFmtId="0" fontId="9" fillId="0" borderId="0"/>
    <xf numFmtId="0" fontId="38" fillId="0" borderId="0"/>
    <xf numFmtId="0" fontId="9"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108" fillId="0" borderId="0"/>
    <xf numFmtId="0" fontId="38" fillId="0" borderId="0"/>
    <xf numFmtId="0" fontId="38" fillId="0" borderId="0"/>
    <xf numFmtId="0" fontId="107" fillId="0" borderId="0"/>
    <xf numFmtId="0" fontId="38" fillId="0" borderId="0"/>
    <xf numFmtId="0" fontId="40"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11" fillId="0" borderId="0"/>
    <xf numFmtId="0" fontId="5" fillId="0" borderId="0"/>
    <xf numFmtId="0" fontId="11" fillId="0" borderId="0"/>
    <xf numFmtId="0" fontId="5"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08" fillId="0" borderId="0"/>
    <xf numFmtId="0" fontId="11" fillId="0" borderId="0"/>
    <xf numFmtId="0" fontId="10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7" fillId="0" borderId="0"/>
    <xf numFmtId="0" fontId="107" fillId="0" borderId="0"/>
    <xf numFmtId="0" fontId="10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38" fillId="0" borderId="0"/>
    <xf numFmtId="0" fontId="5" fillId="0" borderId="0"/>
    <xf numFmtId="0" fontId="5" fillId="0" borderId="0"/>
    <xf numFmtId="0" fontId="186" fillId="0" borderId="0"/>
    <xf numFmtId="0" fontId="5" fillId="0" borderId="0"/>
    <xf numFmtId="0" fontId="5" fillId="0" borderId="0"/>
    <xf numFmtId="0" fontId="47" fillId="0" borderId="0"/>
    <xf numFmtId="0" fontId="38" fillId="0" borderId="0"/>
    <xf numFmtId="0" fontId="38" fillId="0" borderId="0"/>
    <xf numFmtId="0" fontId="36" fillId="0" borderId="0"/>
    <xf numFmtId="193" fontId="41" fillId="0" borderId="0">
      <protection locked="0"/>
    </xf>
    <xf numFmtId="0" fontId="5" fillId="0" borderId="0"/>
    <xf numFmtId="0" fontId="5" fillId="0" borderId="0"/>
    <xf numFmtId="0" fontId="64" fillId="0" borderId="0" applyFont="0"/>
    <xf numFmtId="0" fontId="126" fillId="0" borderId="0"/>
    <xf numFmtId="0" fontId="11" fillId="46" borderId="34" applyNumberFormat="0" applyFont="0" applyAlignment="0" applyProtection="0">
      <alignment vertical="center"/>
    </xf>
    <xf numFmtId="0" fontId="9" fillId="46" borderId="34" applyNumberFormat="0" applyFont="0" applyAlignment="0" applyProtection="0"/>
    <xf numFmtId="0" fontId="11" fillId="46" borderId="34" applyNumberFormat="0" applyFont="0" applyAlignment="0" applyProtection="0"/>
    <xf numFmtId="0" fontId="5" fillId="46" borderId="34" applyNumberFormat="0" applyFont="0" applyAlignment="0" applyProtection="0"/>
    <xf numFmtId="284" fontId="187" fillId="0" borderId="0" applyFont="0" applyFill="0" applyBorder="0" applyProtection="0">
      <alignment vertical="top" wrapText="1"/>
    </xf>
    <xf numFmtId="0" fontId="10" fillId="0" borderId="6" applyNumberFormat="0" applyAlignment="0">
      <alignment horizontal="center"/>
    </xf>
    <xf numFmtId="0" fontId="10" fillId="0" borderId="0"/>
    <xf numFmtId="3" fontId="188" fillId="0" borderId="0" applyFont="0" applyFill="0" applyBorder="0" applyAlignment="0" applyProtection="0"/>
    <xf numFmtId="169" fontId="61" fillId="0" borderId="0" applyFon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1" fillId="0" borderId="0" applyFont="0" applyFill="0" applyBorder="0" applyAlignment="0" applyProtection="0"/>
    <xf numFmtId="0" fontId="27" fillId="0" borderId="0"/>
    <xf numFmtId="0" fontId="190" fillId="33" borderId="35" applyNumberFormat="0" applyAlignment="0" applyProtection="0">
      <alignment vertical="center"/>
    </xf>
    <xf numFmtId="0" fontId="191" fillId="33" borderId="35" applyNumberFormat="0" applyAlignment="0" applyProtection="0"/>
    <xf numFmtId="0" fontId="191" fillId="33" borderId="35" applyNumberFormat="0" applyAlignment="0" applyProtection="0"/>
    <xf numFmtId="0" fontId="192" fillId="33" borderId="35" applyNumberFormat="0" applyAlignment="0" applyProtection="0"/>
    <xf numFmtId="173" fontId="193" fillId="0" borderId="6" applyFont="0" applyBorder="0" applyAlignment="0"/>
    <xf numFmtId="0" fontId="71" fillId="4"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14" fontId="33" fillId="0" borderId="0">
      <alignment horizontal="center" wrapText="1"/>
      <protection locked="0"/>
    </xf>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85" fontId="11" fillId="0" borderId="0" applyFont="0" applyFill="0" applyBorder="0" applyAlignment="0" applyProtection="0"/>
    <xf numFmtId="285" fontId="11" fillId="0" borderId="0" applyFont="0" applyFill="0" applyBorder="0" applyAlignment="0" applyProtection="0"/>
    <xf numFmtId="285"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5" fillId="0" borderId="13" applyNumberFormat="0" applyBorder="0"/>
    <xf numFmtId="9" fontId="55" fillId="0" borderId="13" applyNumberFormat="0" applyBorder="0"/>
    <xf numFmtId="9" fontId="55" fillId="0" borderId="13" applyNumberFormat="0" applyBorder="0"/>
    <xf numFmtId="0" fontId="11" fillId="0" borderId="0" applyFill="0" applyBorder="0" applyAlignment="0"/>
    <xf numFmtId="0" fontId="11" fillId="0" borderId="0" applyFill="0" applyBorder="0" applyAlignment="0"/>
    <xf numFmtId="0" fontId="11" fillId="0" borderId="0" applyFill="0" applyBorder="0" applyAlignment="0"/>
    <xf numFmtId="219" fontId="93" fillId="0" borderId="0" applyFill="0" applyBorder="0" applyAlignment="0"/>
    <xf numFmtId="176" fontId="93" fillId="0" borderId="0" applyFill="0" applyBorder="0" applyAlignment="0"/>
    <xf numFmtId="222" fontId="93" fillId="0" borderId="0" applyFill="0" applyBorder="0" applyAlignment="0"/>
    <xf numFmtId="219" fontId="93" fillId="0" borderId="0" applyFill="0" applyBorder="0" applyAlignment="0"/>
    <xf numFmtId="5" fontId="194" fillId="0" borderId="0"/>
    <xf numFmtId="0" fontId="55" fillId="0" borderId="0" applyNumberFormat="0" applyFont="0" applyFill="0" applyBorder="0" applyAlignment="0" applyProtection="0">
      <alignment horizontal="left"/>
    </xf>
    <xf numFmtId="0" fontId="55" fillId="0" borderId="0" applyNumberFormat="0" applyFont="0" applyFill="0" applyBorder="0" applyAlignment="0" applyProtection="0">
      <alignment horizontal="left"/>
    </xf>
    <xf numFmtId="0" fontId="195" fillId="0" borderId="29">
      <alignment horizontal="center"/>
    </xf>
    <xf numFmtId="0" fontId="195" fillId="0" borderId="29">
      <alignment horizontal="center"/>
    </xf>
    <xf numFmtId="0" fontId="195" fillId="0" borderId="29">
      <alignment horizontal="center"/>
    </xf>
    <xf numFmtId="0" fontId="196" fillId="47" borderId="0" applyNumberFormat="0" applyFont="0" applyBorder="0" applyAlignment="0">
      <alignment horizontal="center"/>
    </xf>
    <xf numFmtId="14" fontId="197" fillId="0" borderId="0" applyNumberFormat="0" applyFill="0" applyBorder="0" applyAlignment="0" applyProtection="0">
      <alignment horizontal="left"/>
    </xf>
    <xf numFmtId="14" fontId="198" fillId="0" borderId="0" applyNumberFormat="0" applyFill="0" applyBorder="0" applyAlignment="0" applyProtection="0">
      <alignment horizontal="left"/>
    </xf>
    <xf numFmtId="286" fontId="11" fillId="0" borderId="0" applyNumberFormat="0" applyFill="0" applyBorder="0" applyAlignment="0" applyProtection="0">
      <alignment horizontal="left"/>
    </xf>
    <xf numFmtId="0" fontId="167" fillId="0" borderId="0" applyNumberFormat="0" applyFill="0" applyBorder="0" applyAlignment="0" applyProtection="0">
      <alignment vertical="top"/>
      <protection locked="0"/>
    </xf>
    <xf numFmtId="0" fontId="10" fillId="0" borderId="0"/>
    <xf numFmtId="0" fontId="103" fillId="0" borderId="0" applyNumberFormat="0" applyFill="0" applyBorder="0" applyAlignment="0" applyProtection="0"/>
    <xf numFmtId="41" fontId="54"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 fontId="199" fillId="48" borderId="36" applyNumberFormat="0" applyProtection="0">
      <alignment vertical="center"/>
    </xf>
    <xf numFmtId="4" fontId="200" fillId="48" borderId="36" applyNumberFormat="0" applyProtection="0">
      <alignment vertical="center"/>
    </xf>
    <xf numFmtId="4" fontId="201" fillId="48" borderId="36" applyNumberFormat="0" applyProtection="0">
      <alignment horizontal="left" vertical="center"/>
    </xf>
    <xf numFmtId="4" fontId="201" fillId="48" borderId="36" applyNumberFormat="0" applyProtection="0">
      <alignment horizontal="left" vertical="center" indent="1"/>
    </xf>
    <xf numFmtId="4" fontId="201" fillId="49" borderId="0" applyNumberFormat="0" applyProtection="0">
      <alignment horizontal="left" vertical="center"/>
    </xf>
    <xf numFmtId="4" fontId="201" fillId="49" borderId="0" applyNumberFormat="0" applyProtection="0">
      <alignment horizontal="left" vertical="center" indent="1"/>
    </xf>
    <xf numFmtId="4" fontId="201" fillId="50" borderId="36" applyNumberFormat="0" applyProtection="0">
      <alignment horizontal="right" vertical="center"/>
    </xf>
    <xf numFmtId="4" fontId="201" fillId="51" borderId="36" applyNumberFormat="0" applyProtection="0">
      <alignment horizontal="right" vertical="center"/>
    </xf>
    <xf numFmtId="4" fontId="201" fillId="52" borderId="36" applyNumberFormat="0" applyProtection="0">
      <alignment horizontal="right" vertical="center"/>
    </xf>
    <xf numFmtId="4" fontId="201" fillId="34" borderId="36" applyNumberFormat="0" applyProtection="0">
      <alignment horizontal="right" vertical="center"/>
    </xf>
    <xf numFmtId="4" fontId="201" fillId="53" borderId="36" applyNumberFormat="0" applyProtection="0">
      <alignment horizontal="right" vertical="center"/>
    </xf>
    <xf numFmtId="4" fontId="201" fillId="2" borderId="36" applyNumberFormat="0" applyProtection="0">
      <alignment horizontal="right" vertical="center"/>
    </xf>
    <xf numFmtId="4" fontId="201" fillId="54" borderId="36" applyNumberFormat="0" applyProtection="0">
      <alignment horizontal="right" vertical="center"/>
    </xf>
    <xf numFmtId="4" fontId="201" fillId="55" borderId="36" applyNumberFormat="0" applyProtection="0">
      <alignment horizontal="right" vertical="center"/>
    </xf>
    <xf numFmtId="4" fontId="201" fillId="56" borderId="36" applyNumberFormat="0" applyProtection="0">
      <alignment horizontal="right" vertical="center"/>
    </xf>
    <xf numFmtId="4" fontId="201" fillId="57" borderId="36" applyNumberFormat="0" applyProtection="0">
      <alignment horizontal="right" vertical="center"/>
    </xf>
    <xf numFmtId="4" fontId="199" fillId="58" borderId="37" applyNumberFormat="0" applyProtection="0">
      <alignment horizontal="left" vertical="center"/>
    </xf>
    <xf numFmtId="4" fontId="199" fillId="58" borderId="37" applyNumberFormat="0" applyProtection="0">
      <alignment horizontal="left" vertical="center" indent="1"/>
    </xf>
    <xf numFmtId="4" fontId="199" fillId="59" borderId="0" applyNumberFormat="0" applyProtection="0">
      <alignment horizontal="left" vertical="center"/>
    </xf>
    <xf numFmtId="4" fontId="199" fillId="59" borderId="0" applyNumberFormat="0" applyProtection="0">
      <alignment horizontal="left" vertical="center" indent="1"/>
    </xf>
    <xf numFmtId="4" fontId="199" fillId="49" borderId="0" applyNumberFormat="0" applyProtection="0">
      <alignment horizontal="left" vertical="center"/>
    </xf>
    <xf numFmtId="4" fontId="199" fillId="49" borderId="0" applyNumberFormat="0" applyProtection="0">
      <alignment horizontal="left" vertical="center" indent="1"/>
    </xf>
    <xf numFmtId="4" fontId="201" fillId="59" borderId="36" applyNumberFormat="0" applyProtection="0">
      <alignment horizontal="right" vertical="center"/>
    </xf>
    <xf numFmtId="4" fontId="57" fillId="59" borderId="0" applyNumberFormat="0" applyProtection="0">
      <alignment horizontal="left" vertical="center"/>
    </xf>
    <xf numFmtId="4" fontId="57" fillId="59" borderId="0" applyNumberFormat="0" applyProtection="0">
      <alignment horizontal="left" vertical="center" indent="1"/>
    </xf>
    <xf numFmtId="4" fontId="57" fillId="49" borderId="0" applyNumberFormat="0" applyProtection="0">
      <alignment horizontal="left" vertical="center"/>
    </xf>
    <xf numFmtId="4" fontId="57" fillId="49" borderId="0" applyNumberFormat="0" applyProtection="0">
      <alignment horizontal="left" vertical="center" indent="1"/>
    </xf>
    <xf numFmtId="4" fontId="201" fillId="39" borderId="36" applyNumberFormat="0" applyProtection="0">
      <alignment vertical="center"/>
    </xf>
    <xf numFmtId="4" fontId="202" fillId="39" borderId="36" applyNumberFormat="0" applyProtection="0">
      <alignment vertical="center"/>
    </xf>
    <xf numFmtId="4" fontId="199" fillId="59" borderId="38" applyNumberFormat="0" applyProtection="0">
      <alignment horizontal="left" vertical="center"/>
    </xf>
    <xf numFmtId="4" fontId="199" fillId="59" borderId="38" applyNumberFormat="0" applyProtection="0">
      <alignment horizontal="left" vertical="center" indent="1"/>
    </xf>
    <xf numFmtId="4" fontId="201" fillId="39" borderId="36" applyNumberFormat="0" applyProtection="0">
      <alignment horizontal="right" vertical="center"/>
    </xf>
    <xf numFmtId="4" fontId="202" fillId="39" borderId="36" applyNumberFormat="0" applyProtection="0">
      <alignment horizontal="right" vertical="center"/>
    </xf>
    <xf numFmtId="4" fontId="199" fillId="59" borderId="36" applyNumberFormat="0" applyProtection="0">
      <alignment horizontal="left" vertical="center"/>
    </xf>
    <xf numFmtId="4" fontId="199" fillId="59" borderId="36" applyNumberFormat="0" applyProtection="0">
      <alignment horizontal="left" vertical="center" indent="1"/>
    </xf>
    <xf numFmtId="4" fontId="203" fillId="42" borderId="38" applyNumberFormat="0" applyProtection="0">
      <alignment horizontal="left" vertical="center"/>
    </xf>
    <xf numFmtId="4" fontId="203" fillId="42" borderId="38" applyNumberFormat="0" applyProtection="0">
      <alignment horizontal="left" vertical="center" indent="1"/>
    </xf>
    <xf numFmtId="4" fontId="204" fillId="39" borderId="36" applyNumberFormat="0" applyProtection="0">
      <alignment horizontal="right" vertical="center"/>
    </xf>
    <xf numFmtId="287" fontId="205" fillId="0" borderId="0" applyFont="0" applyFill="0" applyBorder="0" applyAlignment="0" applyProtection="0"/>
    <xf numFmtId="0" fontId="196" fillId="1" borderId="2" applyNumberFormat="0" applyFont="0" applyAlignment="0">
      <alignment horizontal="center"/>
    </xf>
    <xf numFmtId="0" fontId="206" fillId="0" borderId="0" applyNumberFormat="0" applyFill="0" applyBorder="0" applyAlignment="0" applyProtection="0"/>
    <xf numFmtId="0" fontId="207" fillId="0" borderId="0" applyNumberFormat="0" applyFill="0" applyBorder="0" applyAlignment="0" applyProtection="0">
      <alignment vertical="top"/>
      <protection locked="0"/>
    </xf>
    <xf numFmtId="3" fontId="41" fillId="0" borderId="0"/>
    <xf numFmtId="0" fontId="208" fillId="0" borderId="0" applyNumberFormat="0" applyFill="0" applyBorder="0" applyAlignment="0" applyProtection="0"/>
    <xf numFmtId="0" fontId="209" fillId="0" borderId="0" applyNumberFormat="0" applyFill="0" applyBorder="0" applyAlignment="0">
      <alignment horizontal="center"/>
    </xf>
    <xf numFmtId="0" fontId="11" fillId="0" borderId="0"/>
    <xf numFmtId="173" fontId="210" fillId="0" borderId="0" applyNumberFormat="0" applyBorder="0" applyAlignment="0">
      <alignment horizontal="centerContinuous"/>
    </xf>
    <xf numFmtId="0" fontId="56" fillId="0" borderId="0"/>
    <xf numFmtId="0" fontId="55" fillId="0" borderId="0"/>
    <xf numFmtId="0" fontId="56" fillId="0" borderId="0"/>
    <xf numFmtId="41" fontId="54"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68"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200"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1" fontId="54"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3" fontId="46" fillId="0" borderId="0" applyFont="0" applyFill="0" applyBorder="0" applyAlignment="0" applyProtection="0"/>
    <xf numFmtId="41" fontId="54" fillId="0" borderId="0" applyFont="0" applyFill="0" applyBorder="0" applyAlignment="0" applyProtection="0"/>
    <xf numFmtId="41" fontId="54" fillId="0" borderId="0" applyFont="0" applyFill="0" applyBorder="0" applyAlignment="0" applyProtection="0"/>
    <xf numFmtId="167" fontId="54" fillId="0" borderId="0" applyFont="0" applyFill="0" applyBorder="0" applyAlignment="0" applyProtection="0"/>
    <xf numFmtId="42" fontId="54" fillId="0" borderId="0" applyFont="0" applyFill="0" applyBorder="0" applyAlignment="0" applyProtection="0"/>
    <xf numFmtId="204" fontId="54" fillId="0" borderId="0" applyFont="0" applyFill="0" applyBorder="0" applyAlignment="0" applyProtection="0"/>
    <xf numFmtId="185" fontId="41" fillId="0" borderId="0" applyFont="0" applyFill="0" applyBorder="0" applyAlignment="0" applyProtection="0"/>
    <xf numFmtId="185" fontId="54" fillId="0" borderId="0" applyFont="0" applyFill="0" applyBorder="0" applyAlignment="0" applyProtection="0"/>
    <xf numFmtId="0" fontId="10" fillId="0" borderId="0"/>
    <xf numFmtId="0" fontId="10" fillId="0" borderId="0"/>
    <xf numFmtId="288" fontId="17" fillId="0" borderId="0" applyFont="0" applyFill="0" applyBorder="0" applyAlignment="0" applyProtection="0"/>
    <xf numFmtId="288" fontId="17" fillId="0" borderId="0" applyFont="0" applyFill="0" applyBorder="0" applyAlignment="0" applyProtection="0"/>
    <xf numFmtId="42" fontId="54" fillId="0" borderId="0" applyFont="0" applyFill="0" applyBorder="0" applyAlignment="0" applyProtection="0"/>
    <xf numFmtId="164" fontId="54" fillId="0" borderId="0" applyFont="0" applyFill="0" applyBorder="0" applyAlignment="0" applyProtection="0"/>
    <xf numFmtId="169" fontId="5" fillId="0" borderId="0" applyFont="0" applyFill="0" applyBorder="0" applyAlignment="0" applyProtection="0"/>
    <xf numFmtId="164" fontId="54" fillId="0" borderId="0" applyFont="0" applyFill="0" applyBorder="0" applyAlignment="0" applyProtection="0"/>
    <xf numFmtId="204" fontId="54" fillId="0" borderId="0" applyFont="0" applyFill="0" applyBorder="0" applyAlignment="0" applyProtection="0"/>
    <xf numFmtId="185" fontId="41" fillId="0" borderId="0" applyFont="0" applyFill="0" applyBorder="0" applyAlignment="0" applyProtection="0"/>
    <xf numFmtId="185" fontId="54" fillId="0" borderId="0" applyFont="0" applyFill="0" applyBorder="0" applyAlignment="0" applyProtection="0"/>
    <xf numFmtId="0" fontId="10" fillId="0" borderId="0"/>
    <xf numFmtId="0" fontId="10" fillId="0" borderId="0"/>
    <xf numFmtId="288" fontId="17" fillId="0" borderId="0" applyFont="0" applyFill="0" applyBorder="0" applyAlignment="0" applyProtection="0"/>
    <xf numFmtId="288" fontId="17" fillId="0" borderId="0" applyFont="0" applyFill="0" applyBorder="0" applyAlignment="0" applyProtection="0"/>
    <xf numFmtId="200"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1" fontId="54" fillId="0" borderId="0" applyFont="0" applyFill="0" applyBorder="0" applyAlignment="0" applyProtection="0"/>
    <xf numFmtId="41" fontId="54" fillId="0" borderId="0" applyFont="0" applyFill="0" applyBorder="0" applyAlignment="0" applyProtection="0"/>
    <xf numFmtId="14" fontId="211" fillId="0" borderId="0"/>
    <xf numFmtId="14" fontId="212" fillId="0" borderId="0"/>
    <xf numFmtId="0" fontId="213" fillId="0" borderId="0"/>
    <xf numFmtId="0" fontId="174" fillId="0" borderId="0"/>
    <xf numFmtId="0" fontId="175" fillId="0" borderId="0"/>
    <xf numFmtId="0" fontId="214" fillId="41" borderId="0">
      <alignment wrapText="1"/>
    </xf>
    <xf numFmtId="40" fontId="215" fillId="0" borderId="0" applyBorder="0">
      <alignment horizontal="right"/>
    </xf>
    <xf numFmtId="40" fontId="216" fillId="0" borderId="0" applyBorder="0">
      <alignment horizontal="right"/>
    </xf>
    <xf numFmtId="188" fontId="17" fillId="0" borderId="3">
      <alignment horizontal="right" vertical="center"/>
    </xf>
    <xf numFmtId="174" fontId="5" fillId="0" borderId="3">
      <alignment horizontal="right" vertical="center"/>
    </xf>
    <xf numFmtId="289"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2" fontId="217" fillId="0" borderId="3">
      <alignment horizontal="right" vertical="center"/>
    </xf>
    <xf numFmtId="292" fontId="217"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2" fontId="2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294" fontId="46" fillId="0" borderId="3">
      <alignment horizontal="right" vertical="center"/>
    </xf>
    <xf numFmtId="188" fontId="17" fillId="0" borderId="3">
      <alignment horizontal="right" vertical="center"/>
    </xf>
    <xf numFmtId="294" fontId="46" fillId="0" borderId="3">
      <alignment horizontal="right" vertical="center"/>
    </xf>
    <xf numFmtId="295" fontId="5" fillId="0" borderId="3">
      <alignment horizontal="right" vertical="center"/>
    </xf>
    <xf numFmtId="277" fontId="77" fillId="0" borderId="3">
      <alignment horizontal="right" vertical="center"/>
    </xf>
    <xf numFmtId="277" fontId="77" fillId="0" borderId="3">
      <alignment horizontal="right" vertical="center"/>
    </xf>
    <xf numFmtId="294" fontId="46" fillId="0" borderId="3">
      <alignment horizontal="right" vertical="center"/>
    </xf>
    <xf numFmtId="296" fontId="218" fillId="0" borderId="3">
      <alignment horizontal="right" vertical="center"/>
    </xf>
    <xf numFmtId="296" fontId="54" fillId="0" borderId="3">
      <alignment horizontal="right" vertical="center"/>
    </xf>
    <xf numFmtId="296" fontId="218" fillId="0" borderId="3">
      <alignment horizontal="right" vertical="center"/>
    </xf>
    <xf numFmtId="296" fontId="54" fillId="0" borderId="3">
      <alignment horizontal="right" vertical="center"/>
    </xf>
    <xf numFmtId="296" fontId="54" fillId="0" borderId="3">
      <alignment horizontal="right" vertical="center"/>
    </xf>
    <xf numFmtId="297" fontId="54" fillId="0" borderId="39">
      <alignment horizontal="right" vertical="center"/>
    </xf>
    <xf numFmtId="296" fontId="54" fillId="0" borderId="3">
      <alignment horizontal="right" vertical="center"/>
    </xf>
    <xf numFmtId="297" fontId="54" fillId="0" borderId="39">
      <alignment horizontal="right" vertical="center"/>
    </xf>
    <xf numFmtId="297" fontId="54" fillId="0" borderId="39">
      <alignment horizontal="right" vertical="center"/>
    </xf>
    <xf numFmtId="297" fontId="54" fillId="0" borderId="39">
      <alignment horizontal="right" vertical="center"/>
    </xf>
    <xf numFmtId="297" fontId="54" fillId="0" borderId="39">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7" fontId="54" fillId="0" borderId="39">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218"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6" fontId="218" fillId="0" borderId="3">
      <alignment horizontal="right" vertical="center"/>
    </xf>
    <xf numFmtId="294" fontId="46" fillId="0" borderId="3">
      <alignment horizontal="right" vertical="center"/>
    </xf>
    <xf numFmtId="298" fontId="10" fillId="0" borderId="3">
      <alignment horizontal="right" vertical="center"/>
    </xf>
    <xf numFmtId="294" fontId="46" fillId="0" borderId="3">
      <alignment horizontal="right" vertical="center"/>
    </xf>
    <xf numFmtId="298" fontId="10" fillId="0" borderId="3">
      <alignment horizontal="right" vertical="center"/>
    </xf>
    <xf numFmtId="294" fontId="46"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6" fontId="218" fillId="0" borderId="3">
      <alignment horizontal="right" vertical="center"/>
    </xf>
    <xf numFmtId="296" fontId="218"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8" fontId="10" fillId="0" borderId="3">
      <alignment horizontal="right" vertical="center"/>
    </xf>
    <xf numFmtId="299" fontId="5" fillId="0" borderId="3">
      <alignment horizontal="right" vertical="center"/>
    </xf>
    <xf numFmtId="299" fontId="5" fillId="0" borderId="3">
      <alignment horizontal="right" vertical="center"/>
    </xf>
    <xf numFmtId="295" fontId="5" fillId="0" borderId="3">
      <alignment horizontal="right" vertical="center"/>
    </xf>
    <xf numFmtId="294" fontId="46" fillId="0" borderId="3">
      <alignment horizontal="right" vertical="center"/>
    </xf>
    <xf numFmtId="294" fontId="46" fillId="0" borderId="3">
      <alignment horizontal="right" vertical="center"/>
    </xf>
    <xf numFmtId="299" fontId="5" fillId="0" borderId="3">
      <alignment horizontal="right" vertical="center"/>
    </xf>
    <xf numFmtId="296" fontId="54" fillId="0" borderId="3">
      <alignment horizontal="right" vertical="center"/>
    </xf>
    <xf numFmtId="294" fontId="46" fillId="0" borderId="3">
      <alignment horizontal="right" vertical="center"/>
    </xf>
    <xf numFmtId="299" fontId="5" fillId="0" borderId="3">
      <alignment horizontal="right" vertical="center"/>
    </xf>
    <xf numFmtId="296" fontId="54"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4" fontId="46"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5" fontId="5" fillId="0" borderId="3">
      <alignment horizontal="right" vertical="center"/>
    </xf>
    <xf numFmtId="295"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6" fontId="54" fillId="0" borderId="3">
      <alignment horizontal="right" vertical="center"/>
    </xf>
    <xf numFmtId="299"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9" fontId="5" fillId="0" borderId="3">
      <alignment horizontal="right" vertical="center"/>
    </xf>
    <xf numFmtId="299" fontId="5" fillId="0" borderId="3">
      <alignment horizontal="right" vertical="center"/>
    </xf>
    <xf numFmtId="296" fontId="54"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6" fontId="218"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6" fontId="54" fillId="0" borderId="3">
      <alignment horizontal="right" vertical="center"/>
    </xf>
    <xf numFmtId="298" fontId="10" fillId="0" borderId="3">
      <alignment horizontal="right" vertical="center"/>
    </xf>
    <xf numFmtId="296" fontId="54" fillId="0" borderId="3">
      <alignment horizontal="right" vertical="center"/>
    </xf>
    <xf numFmtId="297" fontId="54" fillId="0" borderId="39">
      <alignment horizontal="right" vertical="center"/>
    </xf>
    <xf numFmtId="296" fontId="54" fillId="0" borderId="3">
      <alignment horizontal="right" vertical="center"/>
    </xf>
    <xf numFmtId="296" fontId="54" fillId="0" borderId="3">
      <alignment horizontal="right" vertical="center"/>
    </xf>
    <xf numFmtId="297" fontId="54" fillId="0" borderId="39">
      <alignment horizontal="right" vertical="center"/>
    </xf>
    <xf numFmtId="297" fontId="54" fillId="0" borderId="39">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6" fontId="54" fillId="0" borderId="3">
      <alignment horizontal="right" vertical="center"/>
    </xf>
    <xf numFmtId="298" fontId="10" fillId="0" borderId="3">
      <alignment horizontal="right" vertical="center"/>
    </xf>
    <xf numFmtId="298" fontId="10" fillId="0" borderId="3">
      <alignment horizontal="right" vertical="center"/>
    </xf>
    <xf numFmtId="299" fontId="5" fillId="0" borderId="3">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6" fontId="54"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6" fontId="218" fillId="0" borderId="3">
      <alignment horizontal="right" vertical="center"/>
    </xf>
    <xf numFmtId="296" fontId="54"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6" fontId="54"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4" fontId="46"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6" fontId="218"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2" fontId="217" fillId="0" borderId="3">
      <alignment horizontal="right" vertical="center"/>
    </xf>
    <xf numFmtId="294" fontId="46" fillId="0" borderId="3">
      <alignment horizontal="right" vertical="center"/>
    </xf>
    <xf numFmtId="301" fontId="77" fillId="0" borderId="3">
      <alignment horizontal="right" vertical="center"/>
    </xf>
    <xf numFmtId="292" fontId="2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8" fontId="10"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6" fontId="54"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6" fontId="54" fillId="0" borderId="3">
      <alignment horizontal="right" vertical="center"/>
    </xf>
    <xf numFmtId="294" fontId="46"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6" fontId="54" fillId="0" borderId="3">
      <alignment horizontal="right" vertical="center"/>
    </xf>
    <xf numFmtId="296" fontId="54"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301" fontId="77" fillId="0" borderId="3">
      <alignment horizontal="right" vertical="center"/>
    </xf>
    <xf numFmtId="301" fontId="77" fillId="0" borderId="3">
      <alignment horizontal="right" vertical="center"/>
    </xf>
    <xf numFmtId="301" fontId="77" fillId="0" borderId="3">
      <alignment horizontal="right" vertical="center"/>
    </xf>
    <xf numFmtId="292" fontId="217" fillId="0" borderId="3">
      <alignment horizontal="right" vertical="center"/>
    </xf>
    <xf numFmtId="301" fontId="7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2" fontId="2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1"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2" fontId="217" fillId="0" borderId="3">
      <alignment horizontal="right" vertical="center"/>
    </xf>
    <xf numFmtId="301" fontId="77" fillId="0" borderId="3">
      <alignment horizontal="right" vertical="center"/>
    </xf>
    <xf numFmtId="301" fontId="77" fillId="0" borderId="3">
      <alignment horizontal="right" vertical="center"/>
    </xf>
    <xf numFmtId="301" fontId="7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1" fontId="77" fillId="0" borderId="3">
      <alignment horizontal="right" vertical="center"/>
    </xf>
    <xf numFmtId="301" fontId="77" fillId="0" borderId="3">
      <alignment horizontal="right" vertical="center"/>
    </xf>
    <xf numFmtId="301"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1" fontId="77" fillId="0" borderId="3">
      <alignment horizontal="right" vertical="center"/>
    </xf>
    <xf numFmtId="292" fontId="217" fillId="0" borderId="3">
      <alignment horizontal="right" vertical="center"/>
    </xf>
    <xf numFmtId="292" fontId="217" fillId="0" borderId="3">
      <alignment horizontal="right" vertical="center"/>
    </xf>
    <xf numFmtId="188" fontId="17" fillId="0" borderId="3">
      <alignment horizontal="right" vertical="center"/>
    </xf>
    <xf numFmtId="188" fontId="17" fillId="0" borderId="3">
      <alignment horizontal="right" vertical="center"/>
    </xf>
    <xf numFmtId="292" fontId="217"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2" fontId="2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8" fontId="10"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77" fontId="77" fillId="0" borderId="3">
      <alignment horizontal="right" vertical="center"/>
    </xf>
    <xf numFmtId="277" fontId="77" fillId="0" borderId="3">
      <alignment horizontal="right" vertical="center"/>
    </xf>
    <xf numFmtId="298" fontId="10" fillId="0" borderId="3">
      <alignment horizontal="right" vertical="center"/>
    </xf>
    <xf numFmtId="292" fontId="2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277" fontId="7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9" fontId="5" fillId="0" borderId="3">
      <alignment horizontal="right" vertical="center"/>
    </xf>
    <xf numFmtId="294" fontId="46"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4" fontId="46"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188" fontId="17" fillId="0" borderId="3">
      <alignment horizontal="right" vertical="center"/>
    </xf>
    <xf numFmtId="295" fontId="5" fillId="0" borderId="3">
      <alignment horizontal="right" vertical="center"/>
    </xf>
    <xf numFmtId="277" fontId="77" fillId="0" borderId="3">
      <alignment horizontal="right" vertical="center"/>
    </xf>
    <xf numFmtId="299" fontId="5"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277"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77" fontId="77"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5"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5" fontId="5" fillId="0" borderId="3">
      <alignment horizontal="right" vertical="center"/>
    </xf>
    <xf numFmtId="295"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5" fontId="5" fillId="0" borderId="3">
      <alignment horizontal="right" vertical="center"/>
    </xf>
    <xf numFmtId="299"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77" fontId="77"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9"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5" fontId="5" fillId="0" borderId="3">
      <alignment horizontal="right" vertical="center"/>
    </xf>
    <xf numFmtId="295" fontId="5" fillId="0" borderId="3">
      <alignment horizontal="right" vertical="center"/>
    </xf>
    <xf numFmtId="188" fontId="17"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5" fontId="5" fillId="0" borderId="3">
      <alignment horizontal="right" vertical="center"/>
    </xf>
    <xf numFmtId="296" fontId="218" fillId="0" borderId="3">
      <alignment horizontal="right" vertical="center"/>
    </xf>
    <xf numFmtId="296" fontId="54" fillId="0" borderId="3">
      <alignment horizontal="right" vertical="center"/>
    </xf>
    <xf numFmtId="296" fontId="218" fillId="0" borderId="3">
      <alignment horizontal="right" vertical="center"/>
    </xf>
    <xf numFmtId="296" fontId="54" fillId="0" borderId="3">
      <alignment horizontal="right" vertical="center"/>
    </xf>
    <xf numFmtId="296" fontId="54" fillId="0" borderId="3">
      <alignment horizontal="right" vertical="center"/>
    </xf>
    <xf numFmtId="297" fontId="54" fillId="0" borderId="39">
      <alignment horizontal="right" vertical="center"/>
    </xf>
    <xf numFmtId="296" fontId="54" fillId="0" borderId="3">
      <alignment horizontal="right" vertical="center"/>
    </xf>
    <xf numFmtId="297" fontId="54" fillId="0" borderId="39">
      <alignment horizontal="right" vertical="center"/>
    </xf>
    <xf numFmtId="297" fontId="54" fillId="0" borderId="39">
      <alignment horizontal="right" vertical="center"/>
    </xf>
    <xf numFmtId="297" fontId="54" fillId="0" borderId="39">
      <alignment horizontal="right" vertical="center"/>
    </xf>
    <xf numFmtId="297" fontId="54" fillId="0" borderId="39">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7" fontId="54" fillId="0" borderId="39">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218"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5" fontId="5" fillId="0" borderId="3">
      <alignment horizontal="right" vertical="center"/>
    </xf>
    <xf numFmtId="294" fontId="46" fillId="0" borderId="3">
      <alignment horizontal="right" vertical="center"/>
    </xf>
    <xf numFmtId="188" fontId="17"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9">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301" fontId="77" fillId="0" borderId="3">
      <alignment horizontal="right" vertical="center"/>
    </xf>
    <xf numFmtId="301" fontId="77" fillId="0" borderId="3">
      <alignment horizontal="right" vertical="center"/>
    </xf>
    <xf numFmtId="301"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4" fontId="5" fillId="0" borderId="39">
      <alignment horizontal="right" vertical="center"/>
    </xf>
    <xf numFmtId="304" fontId="5" fillId="0" borderId="39">
      <alignment horizontal="right" vertical="center"/>
    </xf>
    <xf numFmtId="304" fontId="5" fillId="0" borderId="39">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304" fontId="5" fillId="0" borderId="39">
      <alignment horizontal="right" vertical="center"/>
    </xf>
    <xf numFmtId="295"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77" fontId="77" fillId="0" borderId="3">
      <alignment horizontal="right" vertical="center"/>
    </xf>
    <xf numFmtId="301" fontId="7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305" fontId="219" fillId="2" borderId="12" applyFont="0" applyFill="0" applyBorder="0"/>
    <xf numFmtId="304" fontId="5" fillId="0" borderId="39">
      <alignment horizontal="right" vertical="center"/>
    </xf>
    <xf numFmtId="304" fontId="5" fillId="0" borderId="39">
      <alignment horizontal="right" vertical="center"/>
    </xf>
    <xf numFmtId="304" fontId="5" fillId="0" borderId="39">
      <alignment horizontal="right" vertical="center"/>
    </xf>
    <xf numFmtId="304" fontId="5" fillId="0" borderId="39">
      <alignment horizontal="right" vertical="center"/>
    </xf>
    <xf numFmtId="301" fontId="77"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5" fontId="219" fillId="2" borderId="12" applyFont="0" applyFill="0" applyBorder="0"/>
    <xf numFmtId="304" fontId="5" fillId="0" borderId="39">
      <alignment horizontal="right" vertical="center"/>
    </xf>
    <xf numFmtId="304" fontId="5" fillId="0" borderId="39">
      <alignment horizontal="right" vertical="center"/>
    </xf>
    <xf numFmtId="304" fontId="5" fillId="0" borderId="39">
      <alignment horizontal="right" vertical="center"/>
    </xf>
    <xf numFmtId="304" fontId="5" fillId="0" borderId="39">
      <alignment horizontal="right" vertical="center"/>
    </xf>
    <xf numFmtId="301" fontId="77" fillId="0" borderId="3">
      <alignment horizontal="right" vertical="center"/>
    </xf>
    <xf numFmtId="301" fontId="77" fillId="0" borderId="3">
      <alignment horizontal="right" vertical="center"/>
    </xf>
    <xf numFmtId="301" fontId="77"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4" fontId="46"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5" fontId="5"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301" fontId="77" fillId="0" borderId="3">
      <alignment horizontal="right" vertical="center"/>
    </xf>
    <xf numFmtId="301" fontId="77" fillId="0" borderId="3">
      <alignment horizontal="right" vertical="center"/>
    </xf>
    <xf numFmtId="301" fontId="77"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4" fontId="46" fillId="0" borderId="3">
      <alignment horizontal="right" vertical="center"/>
    </xf>
    <xf numFmtId="306" fontId="11" fillId="0" borderId="3">
      <alignment horizontal="right" vertical="center"/>
    </xf>
    <xf numFmtId="306" fontId="11" fillId="0" borderId="3">
      <alignment horizontal="right" vertical="center"/>
    </xf>
    <xf numFmtId="306" fontId="11" fillId="0" borderId="3">
      <alignment horizontal="right" vertical="center"/>
    </xf>
    <xf numFmtId="306" fontId="11" fillId="0" borderId="3">
      <alignment horizontal="right" vertical="center"/>
    </xf>
    <xf numFmtId="306" fontId="11"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6" fontId="218" fillId="0" borderId="3">
      <alignment horizontal="right" vertical="center"/>
    </xf>
    <xf numFmtId="296" fontId="54" fillId="0" borderId="3">
      <alignment horizontal="right" vertical="center"/>
    </xf>
    <xf numFmtId="296" fontId="218" fillId="0" borderId="3">
      <alignment horizontal="right" vertical="center"/>
    </xf>
    <xf numFmtId="296" fontId="54" fillId="0" borderId="3">
      <alignment horizontal="right" vertical="center"/>
    </xf>
    <xf numFmtId="296" fontId="54" fillId="0" borderId="3">
      <alignment horizontal="right" vertical="center"/>
    </xf>
    <xf numFmtId="297" fontId="54" fillId="0" borderId="39">
      <alignment horizontal="right" vertical="center"/>
    </xf>
    <xf numFmtId="296" fontId="54" fillId="0" borderId="3">
      <alignment horizontal="right" vertical="center"/>
    </xf>
    <xf numFmtId="297" fontId="54" fillId="0" borderId="39">
      <alignment horizontal="right" vertical="center"/>
    </xf>
    <xf numFmtId="297" fontId="54" fillId="0" borderId="39">
      <alignment horizontal="right" vertical="center"/>
    </xf>
    <xf numFmtId="297" fontId="54" fillId="0" borderId="39">
      <alignment horizontal="right" vertical="center"/>
    </xf>
    <xf numFmtId="297" fontId="54" fillId="0" borderId="39">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7" fontId="54" fillId="0" borderId="39">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54" fillId="0" borderId="3">
      <alignment horizontal="right" vertical="center"/>
    </xf>
    <xf numFmtId="296" fontId="218"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5"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5" fontId="5" fillId="0" borderId="3">
      <alignment horizontal="right" vertical="center"/>
    </xf>
    <xf numFmtId="295" fontId="5"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8" fontId="5" fillId="0" borderId="39">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307"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99"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74" fontId="5" fillId="0" borderId="3">
      <alignment horizontal="right" vertical="center"/>
    </xf>
    <xf numFmtId="289"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2" fontId="17" fillId="0" borderId="39">
      <alignment horizontal="right" vertical="center"/>
    </xf>
    <xf numFmtId="302" fontId="17" fillId="0" borderId="39">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3" fontId="217" fillId="0" borderId="39">
      <alignment horizontal="right" vertical="center"/>
    </xf>
    <xf numFmtId="293" fontId="217" fillId="0" borderId="39">
      <alignment horizontal="right" vertical="center"/>
    </xf>
    <xf numFmtId="293" fontId="217" fillId="0" borderId="39">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302" fontId="17" fillId="0" borderId="39">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301" fontId="77" fillId="0" borderId="3">
      <alignment horizontal="right" vertical="center"/>
    </xf>
    <xf numFmtId="301" fontId="77" fillId="0" borderId="3">
      <alignment horizontal="right" vertical="center"/>
    </xf>
    <xf numFmtId="301" fontId="77" fillId="0" borderId="3">
      <alignment horizontal="right" vertical="center"/>
    </xf>
    <xf numFmtId="294" fontId="46"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9" fontId="77" fillId="0" borderId="39">
      <alignment horizontal="right" vertical="center"/>
    </xf>
    <xf numFmtId="309" fontId="77" fillId="0" borderId="39">
      <alignment horizontal="right" vertical="center"/>
    </xf>
    <xf numFmtId="309" fontId="77" fillId="0" borderId="39">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3" fontId="77" fillId="0" borderId="3">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302" fontId="17" fillId="0" borderId="39">
      <alignment horizontal="right" vertical="center"/>
    </xf>
    <xf numFmtId="302" fontId="17" fillId="0" borderId="39">
      <alignment horizontal="right" vertical="center"/>
    </xf>
    <xf numFmtId="302" fontId="17" fillId="0" borderId="39">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305" fontId="219" fillId="2" borderId="12" applyFont="0" applyFill="0" applyBorder="0"/>
    <xf numFmtId="280" fontId="5" fillId="0" borderId="3">
      <alignment horizontal="right" vertical="center"/>
    </xf>
    <xf numFmtId="294" fontId="46"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2" fontId="217"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300" fontId="10" fillId="0" borderId="39">
      <alignment horizontal="right" vertical="center"/>
    </xf>
    <xf numFmtId="300" fontId="10" fillId="0" borderId="39">
      <alignment horizontal="right" vertical="center"/>
    </xf>
    <xf numFmtId="300" fontId="10" fillId="0" borderId="39">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188" fontId="17" fillId="0" borderId="3">
      <alignment horizontal="right" vertical="center"/>
    </xf>
    <xf numFmtId="298" fontId="10" fillId="0" borderId="3">
      <alignment horizontal="right" vertical="center"/>
    </xf>
    <xf numFmtId="298" fontId="10" fillId="0" borderId="3">
      <alignment horizontal="right" vertical="center"/>
    </xf>
    <xf numFmtId="298" fontId="10" fillId="0" borderId="3">
      <alignment horizontal="right" vertical="center"/>
    </xf>
    <xf numFmtId="294" fontId="46" fillId="0" borderId="3">
      <alignment horizontal="right" vertical="center"/>
    </xf>
    <xf numFmtId="294" fontId="46" fillId="0" borderId="3">
      <alignment horizontal="right" vertical="center"/>
    </xf>
    <xf numFmtId="294" fontId="46" fillId="0" borderId="3">
      <alignment horizontal="right" vertical="center"/>
    </xf>
    <xf numFmtId="0" fontId="5" fillId="0" borderId="0"/>
    <xf numFmtId="0" fontId="5" fillId="0" borderId="0"/>
    <xf numFmtId="0" fontId="5" fillId="0" borderId="0"/>
    <xf numFmtId="298" fontId="10" fillId="0" borderId="3">
      <alignment horizontal="right" vertical="center"/>
    </xf>
    <xf numFmtId="298" fontId="10" fillId="0" borderId="3">
      <alignment horizontal="right" vertical="center"/>
    </xf>
    <xf numFmtId="0" fontId="5" fillId="0" borderId="0"/>
    <xf numFmtId="298" fontId="10" fillId="0" borderId="3">
      <alignment horizontal="right" vertical="center"/>
    </xf>
    <xf numFmtId="0" fontId="5" fillId="0" borderId="0"/>
    <xf numFmtId="0" fontId="5" fillId="0" borderId="0"/>
    <xf numFmtId="0" fontId="5" fillId="0" borderId="0"/>
    <xf numFmtId="298" fontId="10" fillId="0" borderId="3">
      <alignment horizontal="right" vertical="center"/>
    </xf>
    <xf numFmtId="298" fontId="10" fillId="0" borderId="3">
      <alignment horizontal="right" vertical="center"/>
    </xf>
    <xf numFmtId="0" fontId="5" fillId="0" borderId="0"/>
    <xf numFmtId="298" fontId="10" fillId="0" borderId="3">
      <alignment horizontal="right" vertical="center"/>
    </xf>
    <xf numFmtId="0" fontId="5" fillId="0" borderId="0"/>
    <xf numFmtId="298" fontId="10" fillId="0" borderId="3">
      <alignment horizontal="right" vertical="center"/>
    </xf>
    <xf numFmtId="0" fontId="5" fillId="0" borderId="0"/>
    <xf numFmtId="298" fontId="10" fillId="0" borderId="3">
      <alignment horizontal="right" vertical="center"/>
    </xf>
    <xf numFmtId="0" fontId="5" fillId="0" borderId="0"/>
    <xf numFmtId="0" fontId="5" fillId="0" borderId="0"/>
    <xf numFmtId="0" fontId="5" fillId="0" borderId="0"/>
    <xf numFmtId="188" fontId="17" fillId="0" borderId="3">
      <alignment horizontal="right" vertical="center"/>
    </xf>
    <xf numFmtId="0" fontId="5" fillId="0" borderId="0"/>
    <xf numFmtId="188" fontId="17" fillId="0" borderId="3">
      <alignment horizontal="right" vertical="center"/>
    </xf>
    <xf numFmtId="294" fontId="46"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80" fontId="5" fillId="0" borderId="3">
      <alignment horizontal="right" vertical="center"/>
    </xf>
    <xf numFmtId="280" fontId="5" fillId="0" borderId="3">
      <alignment horizontal="right" vertical="center"/>
    </xf>
    <xf numFmtId="280" fontId="5" fillId="0" borderId="3">
      <alignment horizontal="right" vertical="center"/>
    </xf>
    <xf numFmtId="277" fontId="77" fillId="0" borderId="3">
      <alignment horizontal="right" vertical="center"/>
    </xf>
    <xf numFmtId="277" fontId="77" fillId="0" borderId="3">
      <alignment horizontal="right" vertical="center"/>
    </xf>
    <xf numFmtId="277" fontId="77" fillId="0" borderId="3">
      <alignment horizontal="right" vertical="center"/>
    </xf>
    <xf numFmtId="188" fontId="17" fillId="0" borderId="3">
      <alignment horizontal="right" vertical="center"/>
    </xf>
    <xf numFmtId="188" fontId="17" fillId="0" borderId="3">
      <alignment horizontal="right" vertical="center"/>
    </xf>
    <xf numFmtId="188" fontId="17" fillId="0" borderId="3">
      <alignment horizontal="right" vertical="center"/>
    </xf>
    <xf numFmtId="294" fontId="46" fillId="0" borderId="3">
      <alignment horizontal="right" vertical="center"/>
    </xf>
    <xf numFmtId="174" fontId="5" fillId="0" borderId="3">
      <alignment horizontal="right" vertical="center"/>
    </xf>
    <xf numFmtId="289"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291"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290" fontId="5" fillId="0" borderId="39">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74" fontId="5" fillId="0" borderId="3">
      <alignment horizontal="right" vertical="center"/>
    </xf>
    <xf numFmtId="188" fontId="17" fillId="0" borderId="3">
      <alignment horizontal="right" vertical="center"/>
    </xf>
    <xf numFmtId="188" fontId="17" fillId="0" borderId="3">
      <alignment horizontal="right" vertical="center"/>
    </xf>
    <xf numFmtId="0" fontId="5" fillId="0" borderId="0"/>
    <xf numFmtId="0" fontId="5" fillId="0" borderId="0"/>
    <xf numFmtId="0" fontId="5" fillId="0" borderId="0"/>
    <xf numFmtId="310" fontId="220" fillId="0" borderId="3">
      <alignment horizontal="right" vertical="center"/>
    </xf>
    <xf numFmtId="0" fontId="5" fillId="0" borderId="0"/>
    <xf numFmtId="310" fontId="220" fillId="0" borderId="3">
      <alignment horizontal="right" vertical="center"/>
    </xf>
    <xf numFmtId="0" fontId="5" fillId="0" borderId="0"/>
    <xf numFmtId="0" fontId="221" fillId="0" borderId="0">
      <alignment horizontal="centerContinuous"/>
    </xf>
    <xf numFmtId="0" fontId="221" fillId="0" borderId="0">
      <alignment horizontal="centerContinuous"/>
    </xf>
    <xf numFmtId="0" fontId="5" fillId="0" borderId="0"/>
    <xf numFmtId="0" fontId="5" fillId="0" borderId="0"/>
    <xf numFmtId="223" fontId="118" fillId="0" borderId="18">
      <protection hidden="1"/>
    </xf>
    <xf numFmtId="0" fontId="5" fillId="0" borderId="0"/>
    <xf numFmtId="0" fontId="5" fillId="0" borderId="0"/>
    <xf numFmtId="49" fontId="57" fillId="0" borderId="0" applyFill="0" applyBorder="0" applyAlignment="0"/>
    <xf numFmtId="0" fontId="5" fillId="0" borderId="0"/>
    <xf numFmtId="0" fontId="5" fillId="0" borderId="0"/>
    <xf numFmtId="0" fontId="5" fillId="0" borderId="0"/>
    <xf numFmtId="0" fontId="5" fillId="0" borderId="0"/>
    <xf numFmtId="0" fontId="11" fillId="0" borderId="0" applyFill="0" applyBorder="0" applyAlignment="0"/>
    <xf numFmtId="0" fontId="11" fillId="0" borderId="0" applyFill="0" applyBorder="0" applyAlignment="0"/>
    <xf numFmtId="0" fontId="5" fillId="0" borderId="0"/>
    <xf numFmtId="0" fontId="5" fillId="0" borderId="0"/>
    <xf numFmtId="0" fontId="5" fillId="0" borderId="0"/>
    <xf numFmtId="0" fontId="5" fillId="0" borderId="0"/>
    <xf numFmtId="186" fontId="11" fillId="0" borderId="0" applyFill="0" applyBorder="0" applyAlignment="0"/>
    <xf numFmtId="186" fontId="11" fillId="0" borderId="0" applyFill="0" applyBorder="0" applyAlignment="0"/>
    <xf numFmtId="0" fontId="5" fillId="0" borderId="0"/>
    <xf numFmtId="0" fontId="5" fillId="0" borderId="0"/>
    <xf numFmtId="49" fontId="6" fillId="0" borderId="0">
      <alignment horizontal="justify" vertical="center" wrapText="1"/>
    </xf>
    <xf numFmtId="0" fontId="5" fillId="0" borderId="0"/>
    <xf numFmtId="0" fontId="5" fillId="0" borderId="0"/>
    <xf numFmtId="0" fontId="222" fillId="0" borderId="6">
      <alignment horizontal="center" vertical="center" wrapText="1"/>
    </xf>
    <xf numFmtId="0" fontId="5" fillId="0" borderId="0"/>
    <xf numFmtId="0" fontId="5" fillId="0" borderId="0"/>
    <xf numFmtId="0" fontId="5" fillId="0" borderId="0"/>
    <xf numFmtId="40" fontId="26" fillId="0" borderId="0"/>
    <xf numFmtId="0" fontId="5" fillId="0" borderId="0"/>
    <xf numFmtId="0" fontId="5" fillId="0" borderId="0"/>
    <xf numFmtId="0" fontId="223" fillId="0" borderId="6"/>
    <xf numFmtId="0" fontId="5" fillId="0" borderId="0"/>
    <xf numFmtId="0" fontId="5" fillId="0" borderId="0"/>
    <xf numFmtId="3" fontId="224" fillId="0" borderId="0" applyNumberFormat="0" applyFill="0" applyBorder="0" applyAlignment="0" applyProtection="0">
      <alignment horizontal="center" wrapText="1"/>
    </xf>
    <xf numFmtId="0" fontId="5" fillId="0" borderId="0"/>
    <xf numFmtId="0" fontId="5" fillId="0" borderId="0"/>
    <xf numFmtId="0" fontId="225" fillId="0" borderId="14" applyBorder="0" applyAlignment="0">
      <alignment horizontal="center" vertical="center"/>
    </xf>
    <xf numFmtId="0" fontId="5" fillId="0" borderId="0"/>
    <xf numFmtId="0" fontId="5" fillId="0" borderId="0"/>
    <xf numFmtId="0" fontId="226" fillId="0" borderId="0" applyNumberFormat="0" applyFill="0" applyBorder="0" applyAlignment="0" applyProtection="0">
      <alignment horizontal="centerContinuous"/>
    </xf>
    <xf numFmtId="0" fontId="5" fillId="0" borderId="0"/>
    <xf numFmtId="0" fontId="5" fillId="0" borderId="0"/>
    <xf numFmtId="0" fontId="144" fillId="0" borderId="40" applyNumberFormat="0" applyFill="0" applyBorder="0" applyAlignment="0" applyProtection="0">
      <alignment horizontal="center" vertical="center" wrapText="1"/>
    </xf>
    <xf numFmtId="0" fontId="5" fillId="0" borderId="0"/>
    <xf numFmtId="0" fontId="5" fillId="0" borderId="0"/>
    <xf numFmtId="0" fontId="5" fillId="0" borderId="0"/>
    <xf numFmtId="0"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5" fillId="0" borderId="0"/>
    <xf numFmtId="4" fontId="229" fillId="0" borderId="0">
      <alignment horizontal="left" indent="1"/>
    </xf>
    <xf numFmtId="0" fontId="5" fillId="0" borderId="0"/>
    <xf numFmtId="3" fontId="230" fillId="0" borderId="17" applyNumberFormat="0" applyAlignment="0">
      <alignment horizontal="center" vertical="center"/>
    </xf>
    <xf numFmtId="3" fontId="231" fillId="0" borderId="6" applyNumberFormat="0" applyAlignment="0">
      <alignment horizontal="left" wrapText="1"/>
    </xf>
    <xf numFmtId="0" fontId="5" fillId="0" borderId="0"/>
    <xf numFmtId="0" fontId="232" fillId="0" borderId="41" applyNumberFormat="0" applyBorder="0" applyAlignment="0">
      <alignment vertical="center"/>
    </xf>
    <xf numFmtId="0" fontId="5" fillId="0" borderId="0"/>
    <xf numFmtId="0" fontId="11" fillId="0" borderId="4" applyNumberFormat="0" applyFont="0" applyFill="0" applyAlignment="0" applyProtection="0"/>
    <xf numFmtId="0" fontId="5" fillId="0" borderId="0"/>
    <xf numFmtId="0" fontId="5" fillId="0" borderId="0"/>
    <xf numFmtId="0" fontId="233" fillId="0" borderId="42" applyNumberFormat="0" applyFill="0" applyAlignment="0" applyProtection="0"/>
    <xf numFmtId="0" fontId="11" fillId="0" borderId="4" applyNumberFormat="0" applyFont="0" applyFill="0" applyAlignment="0" applyProtection="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5" fillId="0" borderId="0"/>
    <xf numFmtId="0" fontId="223" fillId="0" borderId="43">
      <alignment horizontal="center"/>
    </xf>
    <xf numFmtId="0" fontId="5" fillId="0" borderId="0"/>
    <xf numFmtId="0" fontId="5" fillId="0" borderId="0"/>
    <xf numFmtId="0" fontId="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0"/>
    <xf numFmtId="0" fontId="5" fillId="0" borderId="0"/>
    <xf numFmtId="0" fontId="5" fillId="0" borderId="0"/>
    <xf numFmtId="0" fontId="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0"/>
    <xf numFmtId="0" fontId="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0"/>
    <xf numFmtId="0" fontId="5" fillId="0" borderId="0"/>
    <xf numFmtId="0" fontId="5" fillId="0" borderId="0"/>
    <xf numFmtId="0" fontId="17" fillId="0" borderId="0" applyNumberFormat="0" applyFill="0" applyBorder="0" applyAlignment="0" applyProtection="0"/>
    <xf numFmtId="0" fontId="5" fillId="0" borderId="0"/>
    <xf numFmtId="0" fontId="5" fillId="0" borderId="0"/>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0" fontId="5" fillId="0" borderId="0"/>
    <xf numFmtId="0" fontId="5" fillId="0" borderId="0"/>
    <xf numFmtId="185" fontId="17" fillId="0" borderId="3">
      <alignment horizontal="center"/>
    </xf>
    <xf numFmtId="0" fontId="5" fillId="0" borderId="0"/>
    <xf numFmtId="185" fontId="17" fillId="0" borderId="3">
      <alignment horizontal="center"/>
    </xf>
    <xf numFmtId="185" fontId="17" fillId="0" borderId="3">
      <alignment horizontal="center"/>
    </xf>
    <xf numFmtId="185" fontId="17" fillId="0" borderId="3">
      <alignment horizontal="center"/>
    </xf>
    <xf numFmtId="185" fontId="17" fillId="0" borderId="3">
      <alignment horizontal="center"/>
    </xf>
    <xf numFmtId="0" fontId="17" fillId="0" borderId="0" applyNumberFormat="0" applyFill="0" applyBorder="0" applyAlignment="0" applyProtection="0"/>
    <xf numFmtId="0" fontId="17" fillId="0" borderId="0" applyNumberFormat="0" applyFill="0" applyBorder="0" applyAlignment="0" applyProtection="0"/>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5" fillId="0" borderId="0"/>
    <xf numFmtId="0" fontId="5" fillId="0" borderId="0"/>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143" fillId="0" borderId="44"/>
    <xf numFmtId="0" fontId="5" fillId="0" borderId="0"/>
    <xf numFmtId="0" fontId="238" fillId="0" borderId="44"/>
    <xf numFmtId="0" fontId="5" fillId="0" borderId="0"/>
    <xf numFmtId="0" fontId="5" fillId="0" borderId="0"/>
    <xf numFmtId="0" fontId="5" fillId="0" borderId="0"/>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5" fillId="0" borderId="0"/>
    <xf numFmtId="0" fontId="5" fillId="0" borderId="0"/>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238" fillId="0" borderId="44"/>
    <xf numFmtId="0" fontId="5" fillId="0" borderId="0"/>
    <xf numFmtId="0" fontId="238" fillId="0" borderId="45"/>
    <xf numFmtId="0" fontId="5" fillId="0" borderId="0"/>
    <xf numFmtId="0" fontId="5" fillId="0" borderId="0"/>
    <xf numFmtId="0" fontId="5" fillId="0" borderId="0"/>
    <xf numFmtId="0" fontId="5" fillId="0" borderId="0"/>
    <xf numFmtId="0" fontId="5" fillId="0" borderId="0"/>
    <xf numFmtId="0" fontId="1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NumberFormat="0" applyFill="0" applyBorder="0" applyAlignment="0" applyProtection="0"/>
    <xf numFmtId="0" fontId="5" fillId="0" borderId="0"/>
    <xf numFmtId="0" fontId="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0"/>
    <xf numFmtId="0" fontId="5" fillId="0" borderId="0"/>
    <xf numFmtId="0" fontId="17" fillId="0" borderId="0" applyNumberFormat="0" applyFill="0" applyBorder="0" applyAlignment="0" applyProtection="0"/>
    <xf numFmtId="0" fontId="5" fillId="0" borderId="0"/>
    <xf numFmtId="0" fontId="5" fillId="0" borderId="0"/>
    <xf numFmtId="0" fontId="5" fillId="0" borderId="0"/>
    <xf numFmtId="0" fontId="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0"/>
    <xf numFmtId="0" fontId="5" fillId="0" borderId="0"/>
    <xf numFmtId="0" fontId="5" fillId="0" borderId="0"/>
    <xf numFmtId="0" fontId="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0"/>
    <xf numFmtId="0" fontId="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 fillId="0" borderId="0"/>
    <xf numFmtId="0" fontId="5" fillId="0" borderId="0"/>
    <xf numFmtId="0" fontId="5" fillId="0" borderId="0"/>
    <xf numFmtId="0" fontId="17" fillId="0" borderId="0" applyNumberFormat="0" applyFill="0" applyBorder="0" applyAlignment="0" applyProtection="0"/>
    <xf numFmtId="0" fontId="5" fillId="0" borderId="0"/>
    <xf numFmtId="0" fontId="5" fillId="0" borderId="0"/>
    <xf numFmtId="0" fontId="5" fillId="0" borderId="0"/>
    <xf numFmtId="0" fontId="5" fillId="0" borderId="0"/>
    <xf numFmtId="0" fontId="17" fillId="0" borderId="0" applyNumberFormat="0" applyFill="0" applyBorder="0" applyAlignment="0" applyProtection="0"/>
    <xf numFmtId="0" fontId="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 fillId="0" borderId="0"/>
    <xf numFmtId="0" fontId="5" fillId="0" borderId="0"/>
    <xf numFmtId="0" fontId="5" fillId="0" borderId="0"/>
    <xf numFmtId="0" fontId="5" fillId="0" borderId="0"/>
    <xf numFmtId="0" fontId="11" fillId="0" borderId="0" applyNumberFormat="0" applyFill="0" applyBorder="0" applyAlignment="0" applyProtection="0"/>
    <xf numFmtId="0" fontId="5"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 fillId="0" borderId="0"/>
    <xf numFmtId="0" fontId="189" fillId="0" borderId="0" applyNumberFormat="0" applyFill="0" applyBorder="0" applyAlignment="0" applyProtection="0"/>
    <xf numFmtId="0" fontId="5" fillId="0" borderId="0"/>
    <xf numFmtId="0" fontId="5" fillId="0" borderId="0"/>
    <xf numFmtId="0" fontId="176" fillId="0" borderId="46" applyNumberFormat="0" applyAlignment="0">
      <alignment horizontal="center"/>
    </xf>
    <xf numFmtId="0" fontId="5" fillId="0" borderId="0"/>
    <xf numFmtId="0" fontId="5" fillId="0" borderId="0"/>
    <xf numFmtId="0" fontId="5" fillId="0" borderId="0"/>
    <xf numFmtId="0" fontId="5" fillId="0" borderId="0"/>
    <xf numFmtId="312" fontId="11" fillId="0" borderId="15" applyFont="0" applyFill="0" applyBorder="0" applyProtection="0">
      <alignment horizontal="center"/>
      <protection locked="0"/>
    </xf>
    <xf numFmtId="312" fontId="11" fillId="0" borderId="15" applyFont="0" applyFill="0" applyBorder="0" applyProtection="0">
      <alignment horizontal="center"/>
      <protection locked="0"/>
    </xf>
    <xf numFmtId="0" fontId="5" fillId="0" borderId="0"/>
    <xf numFmtId="0" fontId="5" fillId="0" borderId="0"/>
    <xf numFmtId="0" fontId="5" fillId="0" borderId="0"/>
    <xf numFmtId="0" fontId="5" fillId="0" borderId="0"/>
    <xf numFmtId="313" fontId="103" fillId="0" borderId="16" applyFont="0" applyFill="0" applyBorder="0" applyProtection="0">
      <alignment horizontal="center"/>
    </xf>
    <xf numFmtId="0" fontId="5" fillId="0" borderId="0"/>
    <xf numFmtId="0" fontId="5" fillId="0" borderId="0"/>
    <xf numFmtId="0" fontId="5" fillId="0" borderId="0"/>
    <xf numFmtId="0" fontId="5" fillId="0" borderId="0"/>
    <xf numFmtId="38" fontId="11" fillId="0" borderId="5" applyFont="0" applyFill="0" applyBorder="0" applyAlignment="0" applyProtection="0">
      <protection locked="0"/>
    </xf>
    <xf numFmtId="38" fontId="11" fillId="0" borderId="5" applyFont="0" applyFill="0" applyBorder="0" applyAlignment="0" applyProtection="0">
      <protection locked="0"/>
    </xf>
    <xf numFmtId="0" fontId="5" fillId="0" borderId="0"/>
    <xf numFmtId="0" fontId="5" fillId="0" borderId="0"/>
    <xf numFmtId="0" fontId="5" fillId="0" borderId="0"/>
    <xf numFmtId="0" fontId="5" fillId="0" borderId="0"/>
    <xf numFmtId="15" fontId="11" fillId="0" borderId="5" applyFont="0" applyFill="0" applyBorder="0" applyProtection="0">
      <alignment horizontal="center"/>
      <protection locked="0"/>
    </xf>
    <xf numFmtId="15" fontId="11" fillId="0" borderId="5" applyFont="0" applyFill="0" applyBorder="0" applyProtection="0">
      <alignment horizontal="center"/>
      <protection locked="0"/>
    </xf>
    <xf numFmtId="0" fontId="5" fillId="0" borderId="0"/>
    <xf numFmtId="0" fontId="5" fillId="0" borderId="0"/>
    <xf numFmtId="0" fontId="5" fillId="0" borderId="0"/>
    <xf numFmtId="0" fontId="5" fillId="0" borderId="0"/>
    <xf numFmtId="10" fontId="11" fillId="0" borderId="5" applyFont="0" applyFill="0" applyBorder="0" applyProtection="0">
      <alignment horizontal="center"/>
      <protection locked="0"/>
    </xf>
    <xf numFmtId="10" fontId="11" fillId="0" borderId="5" applyFont="0" applyFill="0" applyBorder="0" applyProtection="0">
      <alignment horizontal="center"/>
      <protection locked="0"/>
    </xf>
    <xf numFmtId="0" fontId="5" fillId="0" borderId="0"/>
    <xf numFmtId="0" fontId="5" fillId="0" borderId="0"/>
    <xf numFmtId="0" fontId="5" fillId="0" borderId="0"/>
    <xf numFmtId="0" fontId="5" fillId="0" borderId="0"/>
    <xf numFmtId="314" fontId="11" fillId="0" borderId="5" applyFont="0" applyFill="0" applyBorder="0" applyProtection="0">
      <alignment horizontal="center"/>
    </xf>
    <xf numFmtId="314" fontId="11" fillId="0" borderId="5" applyFont="0" applyFill="0" applyBorder="0" applyProtection="0">
      <alignment horizontal="center"/>
    </xf>
    <xf numFmtId="0" fontId="5" fillId="0" borderId="0"/>
    <xf numFmtId="0" fontId="5" fillId="0" borderId="0"/>
    <xf numFmtId="0" fontId="5" fillId="0" borderId="0"/>
    <xf numFmtId="0" fontId="5" fillId="0" borderId="0"/>
    <xf numFmtId="0" fontId="5" fillId="0" borderId="0"/>
    <xf numFmtId="0" fontId="14" fillId="0" borderId="33">
      <alignment horizontal="center"/>
    </xf>
    <xf numFmtId="0" fontId="5" fillId="0" borderId="0"/>
    <xf numFmtId="0" fontId="5" fillId="0" borderId="0"/>
    <xf numFmtId="0" fontId="5" fillId="0" borderId="0"/>
    <xf numFmtId="186" fontId="17" fillId="0" borderId="0"/>
    <xf numFmtId="0" fontId="5" fillId="0" borderId="0"/>
    <xf numFmtId="0" fontId="5" fillId="0" borderId="0"/>
    <xf numFmtId="0" fontId="5" fillId="0" borderId="0"/>
    <xf numFmtId="0" fontId="5" fillId="0" borderId="0"/>
    <xf numFmtId="187" fontId="17" fillId="0" borderId="5"/>
    <xf numFmtId="0" fontId="5" fillId="0" borderId="0"/>
    <xf numFmtId="0" fontId="5" fillId="0" borderId="0"/>
    <xf numFmtId="0" fontId="5" fillId="0" borderId="0"/>
    <xf numFmtId="0" fontId="239" fillId="0" borderId="0"/>
    <xf numFmtId="0" fontId="5" fillId="0" borderId="0"/>
    <xf numFmtId="0" fontId="239" fillId="0" borderId="0"/>
    <xf numFmtId="0" fontId="5" fillId="0" borderId="0"/>
    <xf numFmtId="3" fontId="17" fillId="0" borderId="0" applyNumberFormat="0" applyBorder="0" applyAlignment="0" applyProtection="0">
      <alignment horizontal="centerContinuous"/>
      <protection locked="0"/>
    </xf>
    <xf numFmtId="0" fontId="5" fillId="0" borderId="0"/>
    <xf numFmtId="0" fontId="5" fillId="0" borderId="0"/>
    <xf numFmtId="3" fontId="63" fillId="0" borderId="0">
      <protection locked="0"/>
    </xf>
    <xf numFmtId="0" fontId="5" fillId="0" borderId="0"/>
    <xf numFmtId="0" fontId="5" fillId="0" borderId="0"/>
    <xf numFmtId="0" fontId="239" fillId="0" borderId="0"/>
    <xf numFmtId="0" fontId="5" fillId="0" borderId="0"/>
    <xf numFmtId="0" fontId="239" fillId="0" borderId="0"/>
    <xf numFmtId="0" fontId="5" fillId="0" borderId="0"/>
    <xf numFmtId="0" fontId="5" fillId="0" borderId="0"/>
    <xf numFmtId="5" fontId="240" fillId="60" borderId="14">
      <alignment vertical="top"/>
    </xf>
    <xf numFmtId="0" fontId="5" fillId="0" borderId="0"/>
    <xf numFmtId="0" fontId="5" fillId="0" borderId="0"/>
    <xf numFmtId="5" fontId="10" fillId="0" borderId="17">
      <alignment horizontal="left" vertical="top"/>
    </xf>
    <xf numFmtId="0" fontId="5" fillId="0" borderId="0"/>
    <xf numFmtId="0" fontId="5" fillId="0" borderId="0"/>
    <xf numFmtId="0" fontId="241" fillId="0" borderId="17">
      <alignment horizontal="left" vertical="center"/>
    </xf>
    <xf numFmtId="0" fontId="5" fillId="0" borderId="0"/>
    <xf numFmtId="0" fontId="5" fillId="0" borderId="0"/>
    <xf numFmtId="0" fontId="6" fillId="61" borderId="5">
      <alignment horizontal="left" vertical="center"/>
    </xf>
    <xf numFmtId="0" fontId="5" fillId="0" borderId="0"/>
    <xf numFmtId="0" fontId="5" fillId="0" borderId="0"/>
    <xf numFmtId="6" fontId="242" fillId="62" borderId="14"/>
    <xf numFmtId="0" fontId="5" fillId="0" borderId="0"/>
    <xf numFmtId="0" fontId="5" fillId="0" borderId="0"/>
    <xf numFmtId="5" fontId="159" fillId="0" borderId="14">
      <alignment horizontal="left" vertical="top"/>
    </xf>
    <xf numFmtId="0" fontId="5" fillId="0" borderId="0"/>
    <xf numFmtId="0" fontId="5" fillId="0" borderId="0"/>
    <xf numFmtId="0" fontId="243" fillId="63" borderId="0">
      <alignment horizontal="lef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4"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5" fillId="0" borderId="0"/>
    <xf numFmtId="0" fontId="246" fillId="0" borderId="0" applyNumberFormat="0" applyFont="0" applyFill="0" applyBorder="0" applyProtection="0">
      <alignment horizontal="center" vertical="center" wrapText="1"/>
    </xf>
    <xf numFmtId="0" fontId="5" fillId="0" borderId="0"/>
    <xf numFmtId="0" fontId="5" fillId="0" borderId="0"/>
    <xf numFmtId="0" fontId="5" fillId="0" borderId="0"/>
    <xf numFmtId="0" fontId="5" fillId="0" borderId="0"/>
    <xf numFmtId="0" fontId="8" fillId="0" borderId="47" applyNumberFormat="0" applyFont="0" applyAlignment="0">
      <alignment horizontal="center"/>
    </xf>
    <xf numFmtId="0" fontId="5" fillId="0" borderId="0"/>
    <xf numFmtId="0" fontId="32" fillId="0" borderId="0" applyNumberFormat="0" applyFill="0" applyBorder="0" applyAlignment="0" applyProtection="0"/>
    <xf numFmtId="0" fontId="5" fillId="0" borderId="0"/>
    <xf numFmtId="0" fontId="5" fillId="0" borderId="0"/>
    <xf numFmtId="0" fontId="5" fillId="0" borderId="0"/>
    <xf numFmtId="0" fontId="77" fillId="0" borderId="10" applyFont="0" applyBorder="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7" fillId="0" borderId="0">
      <alignment vertical="center"/>
    </xf>
    <xf numFmtId="0" fontId="5" fillId="0" borderId="0"/>
    <xf numFmtId="0" fontId="5" fillId="0" borderId="0"/>
    <xf numFmtId="0" fontId="5" fillId="0" borderId="0"/>
    <xf numFmtId="0" fontId="5" fillId="0" borderId="0"/>
    <xf numFmtId="0" fontId="5" fillId="0" borderId="0"/>
    <xf numFmtId="0" fontId="248" fillId="0" borderId="2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6" fillId="0" borderId="0"/>
    <xf numFmtId="0" fontId="5" fillId="0" borderId="0"/>
    <xf numFmtId="0" fontId="5" fillId="0" borderId="0"/>
    <xf numFmtId="0" fontId="56" fillId="0" borderId="0"/>
    <xf numFmtId="0" fontId="5" fillId="0" borderId="0"/>
    <xf numFmtId="0" fontId="5" fillId="0" borderId="0"/>
    <xf numFmtId="0" fontId="56" fillId="0" borderId="0"/>
    <xf numFmtId="0" fontId="5" fillId="0" borderId="0"/>
    <xf numFmtId="0" fontId="5" fillId="0" borderId="0"/>
    <xf numFmtId="0" fontId="56" fillId="0" borderId="0"/>
    <xf numFmtId="0" fontId="5" fillId="0" borderId="0"/>
    <xf numFmtId="0" fontId="5" fillId="0" borderId="0"/>
    <xf numFmtId="0" fontId="56" fillId="0" borderId="0"/>
    <xf numFmtId="0" fontId="5" fillId="0" borderId="0"/>
    <xf numFmtId="0" fontId="5" fillId="0" borderId="0"/>
    <xf numFmtId="0" fontId="56"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5" fillId="0" borderId="0"/>
    <xf numFmtId="0" fontId="5" fillId="0" borderId="0"/>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5" fillId="0" borderId="0"/>
    <xf numFmtId="0" fontId="251" fillId="0" borderId="0" applyNumberFormat="0" applyFill="0" applyBorder="0" applyAlignment="0" applyProtection="0">
      <alignment vertical="top"/>
      <protection locked="0"/>
    </xf>
    <xf numFmtId="0" fontId="5" fillId="0" borderId="0"/>
    <xf numFmtId="0" fontId="5" fillId="0" borderId="0"/>
    <xf numFmtId="0" fontId="251" fillId="0" borderId="0" applyNumberFormat="0" applyFill="0" applyBorder="0" applyAlignment="0" applyProtection="0">
      <alignment vertical="top"/>
      <protection locked="0"/>
    </xf>
    <xf numFmtId="0" fontId="5" fillId="0" borderId="0"/>
    <xf numFmtId="0" fontId="5" fillId="0" borderId="0"/>
    <xf numFmtId="0" fontId="251" fillId="0" borderId="0" applyNumberFormat="0" applyFill="0" applyBorder="0" applyAlignment="0" applyProtection="0">
      <alignment vertical="top"/>
      <protection locked="0"/>
    </xf>
    <xf numFmtId="0" fontId="5" fillId="0" borderId="0"/>
    <xf numFmtId="0" fontId="5" fillId="0" borderId="0"/>
    <xf numFmtId="0" fontId="251" fillId="0" borderId="0" applyNumberFormat="0" applyFill="0" applyBorder="0" applyAlignment="0" applyProtection="0">
      <alignment vertical="top"/>
      <protection locked="0"/>
    </xf>
    <xf numFmtId="0" fontId="5" fillId="0" borderId="0"/>
    <xf numFmtId="0" fontId="5" fillId="0" borderId="0"/>
    <xf numFmtId="0" fontId="251" fillId="0" borderId="0" applyNumberFormat="0" applyFill="0" applyBorder="0" applyAlignment="0" applyProtection="0">
      <alignment vertical="top"/>
      <protection locked="0"/>
    </xf>
    <xf numFmtId="0" fontId="5" fillId="0" borderId="0"/>
    <xf numFmtId="0" fontId="5" fillId="0" borderId="0"/>
    <xf numFmtId="0" fontId="251" fillId="0" borderId="0" applyNumberFormat="0" applyFill="0" applyBorder="0" applyAlignment="0" applyProtection="0">
      <alignment vertical="top"/>
      <protection locked="0"/>
    </xf>
    <xf numFmtId="0" fontId="5" fillId="0" borderId="0"/>
    <xf numFmtId="0" fontId="5" fillId="0" borderId="0"/>
    <xf numFmtId="0" fontId="25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252" fillId="0" borderId="0" applyNumberFormat="0" applyFill="0" applyBorder="0" applyAlignment="0" applyProtection="0">
      <alignment vertical="top"/>
      <protection locked="0"/>
    </xf>
    <xf numFmtId="0" fontId="5" fillId="0" borderId="0"/>
    <xf numFmtId="0" fontId="5" fillId="0" borderId="0"/>
    <xf numFmtId="0" fontId="252" fillId="0" borderId="0" applyNumberFormat="0" applyFill="0" applyBorder="0" applyAlignment="0" applyProtection="0">
      <alignment vertical="top"/>
      <protection locked="0"/>
    </xf>
    <xf numFmtId="0" fontId="5" fillId="0" borderId="0"/>
    <xf numFmtId="0" fontId="5" fillId="0" borderId="0"/>
    <xf numFmtId="0" fontId="252" fillId="0" borderId="0" applyNumberFormat="0" applyFill="0" applyBorder="0" applyAlignment="0" applyProtection="0">
      <alignment vertical="top"/>
      <protection locked="0"/>
    </xf>
    <xf numFmtId="0" fontId="5" fillId="0" borderId="0"/>
    <xf numFmtId="0" fontId="5" fillId="0" borderId="0"/>
    <xf numFmtId="0" fontId="252" fillId="0" borderId="0" applyNumberFormat="0" applyFill="0" applyBorder="0" applyAlignment="0" applyProtection="0">
      <alignment vertical="top"/>
      <protection locked="0"/>
    </xf>
    <xf numFmtId="0" fontId="5" fillId="0" borderId="0"/>
    <xf numFmtId="0" fontId="5" fillId="0" borderId="0"/>
    <xf numFmtId="0" fontId="252" fillId="0" borderId="0" applyNumberFormat="0" applyFill="0" applyBorder="0" applyAlignment="0" applyProtection="0">
      <alignment vertical="top"/>
      <protection locked="0"/>
    </xf>
    <xf numFmtId="0" fontId="5" fillId="0" borderId="0"/>
    <xf numFmtId="0" fontId="5" fillId="0" borderId="0"/>
    <xf numFmtId="0" fontId="252" fillId="0" borderId="0" applyNumberFormat="0" applyFill="0" applyBorder="0" applyAlignment="0" applyProtection="0">
      <alignment vertical="top"/>
      <protection locked="0"/>
    </xf>
    <xf numFmtId="0" fontId="5" fillId="0" borderId="0"/>
    <xf numFmtId="0" fontId="238" fillId="0" borderId="44"/>
    <xf numFmtId="0" fontId="5" fillId="0" borderId="0"/>
    <xf numFmtId="0" fontId="238" fillId="0" borderId="44"/>
    <xf numFmtId="0" fontId="5" fillId="0" borderId="0"/>
    <xf numFmtId="0" fontId="5" fillId="0" borderId="0"/>
    <xf numFmtId="0" fontId="5" fillId="0" borderId="0"/>
    <xf numFmtId="0" fontId="143" fillId="0" borderId="44"/>
    <xf numFmtId="0" fontId="143" fillId="0" borderId="44"/>
    <xf numFmtId="311" fontId="234" fillId="0" borderId="0" applyNumberFormat="0" applyFont="0" applyFill="0" applyBorder="0" applyAlignment="0">
      <alignment horizontal="centerContinuous"/>
    </xf>
    <xf numFmtId="0" fontId="5" fillId="0" borderId="0"/>
    <xf numFmtId="0" fontId="5" fillId="0" borderId="0"/>
    <xf numFmtId="0" fontId="5" fillId="0" borderId="0"/>
    <xf numFmtId="0" fontId="5" fillId="0" borderId="0"/>
    <xf numFmtId="0" fontId="47" fillId="0" borderId="0">
      <alignment vertical="center" wrapText="1"/>
      <protection locked="0"/>
    </xf>
    <xf numFmtId="0" fontId="47" fillId="0" borderId="0">
      <alignment vertical="center" wrapText="1"/>
      <protection locked="0"/>
    </xf>
    <xf numFmtId="0" fontId="5" fillId="0" borderId="0"/>
    <xf numFmtId="0" fontId="5" fillId="0" borderId="0"/>
    <xf numFmtId="0" fontId="46" fillId="0" borderId="6" applyNumberFormat="0" applyBorder="0" applyAlignment="0"/>
    <xf numFmtId="0" fontId="5" fillId="0" borderId="0"/>
    <xf numFmtId="0" fontId="5" fillId="0" borderId="0"/>
    <xf numFmtId="0" fontId="235" fillId="0" borderId="7" applyNumberFormat="0" applyBorder="0" applyAlignment="0">
      <alignment horizontal="center"/>
    </xf>
    <xf numFmtId="0" fontId="5" fillId="0" borderId="0"/>
    <xf numFmtId="0" fontId="5" fillId="0" borderId="0"/>
    <xf numFmtId="0" fontId="5" fillId="0" borderId="0"/>
    <xf numFmtId="3" fontId="236" fillId="0" borderId="8" applyNumberFormat="0" applyBorder="0" applyAlignment="0"/>
    <xf numFmtId="0" fontId="5" fillId="0" borderId="0"/>
    <xf numFmtId="0" fontId="5" fillId="0" borderId="0"/>
    <xf numFmtId="0" fontId="237" fillId="0" borderId="0" applyFont="0">
      <alignment horizontal="centerContinuous"/>
    </xf>
    <xf numFmtId="0" fontId="5" fillId="0" borderId="0"/>
    <xf numFmtId="0" fontId="17" fillId="0" borderId="0" applyNumberFormat="0" applyFill="0" applyBorder="0" applyAlignment="0" applyProtection="0"/>
    <xf numFmtId="0" fontId="5" fillId="0" borderId="0"/>
    <xf numFmtId="0" fontId="143" fillId="0" borderId="44"/>
    <xf numFmtId="0" fontId="143" fillId="0" borderId="44"/>
    <xf numFmtId="0" fontId="143" fillId="0" borderId="44"/>
    <xf numFmtId="0" fontId="5" fillId="0" borderId="0"/>
    <xf numFmtId="0" fontId="5" fillId="0" borderId="0"/>
    <xf numFmtId="0" fontId="17" fillId="0" borderId="0" applyNumberFormat="0" applyFill="0" applyBorder="0" applyAlignment="0" applyProtection="0"/>
    <xf numFmtId="0" fontId="5" fillId="0" borderId="0"/>
    <xf numFmtId="0" fontId="17" fillId="0" borderId="0" applyNumberFormat="0" applyFill="0" applyBorder="0" applyAlignment="0" applyProtection="0"/>
    <xf numFmtId="0" fontId="5" fillId="0" borderId="0"/>
    <xf numFmtId="0" fontId="5" fillId="0" borderId="0"/>
    <xf numFmtId="0" fontId="5" fillId="0" borderId="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0" fontId="11" fillId="0" borderId="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253" fillId="0" borderId="0" applyFont="0" applyFill="0" applyBorder="0" applyAlignment="0" applyProtection="0"/>
    <xf numFmtId="43" fontId="5" fillId="0" borderId="0" applyFont="0" applyFill="0" applyBorder="0" applyAlignment="0" applyProtection="0"/>
    <xf numFmtId="0" fontId="11" fillId="0" borderId="0"/>
    <xf numFmtId="43" fontId="5"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11"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5" fillId="0" borderId="0"/>
    <xf numFmtId="0" fontId="3" fillId="0" borderId="0"/>
    <xf numFmtId="0" fontId="1" fillId="0" borderId="0"/>
    <xf numFmtId="43" fontId="1" fillId="0" borderId="0" applyFont="0" applyFill="0" applyBorder="0" applyAlignment="0" applyProtection="0"/>
    <xf numFmtId="0" fontId="1" fillId="0" borderId="0"/>
    <xf numFmtId="43" fontId="11" fillId="0" borderId="0" applyFont="0" applyFill="0" applyBorder="0" applyAlignment="0" applyProtection="0"/>
    <xf numFmtId="1" fontId="5" fillId="0" borderId="0"/>
    <xf numFmtId="0" fontId="10" fillId="0" borderId="0"/>
    <xf numFmtId="3" fontId="11" fillId="0" borderId="0"/>
    <xf numFmtId="1" fontId="5" fillId="0" borderId="0"/>
    <xf numFmtId="0" fontId="11" fillId="0" borderId="0"/>
    <xf numFmtId="43" fontId="5" fillId="0" borderId="0" applyFont="0" applyFill="0" applyBorder="0" applyAlignment="0" applyProtection="0"/>
    <xf numFmtId="0" fontId="5" fillId="0" borderId="0"/>
    <xf numFmtId="0" fontId="5" fillId="0" borderId="0"/>
    <xf numFmtId="1" fontId="11" fillId="0" borderId="0"/>
    <xf numFmtId="1" fontId="11" fillId="0" borderId="0"/>
    <xf numFmtId="0" fontId="5" fillId="0" borderId="0"/>
    <xf numFmtId="1" fontId="5" fillId="0" borderId="0"/>
  </cellStyleXfs>
  <cellXfs count="1115">
    <xf numFmtId="0" fontId="0" fillId="0" borderId="0" xfId="0"/>
    <xf numFmtId="0" fontId="11" fillId="0" borderId="0" xfId="3"/>
    <xf numFmtId="0" fontId="0" fillId="0" borderId="0" xfId="0" applyProtection="1">
      <protection hidden="1"/>
    </xf>
    <xf numFmtId="0" fontId="0" fillId="0" borderId="0" xfId="0" applyProtection="1">
      <protection locked="0" hidden="1"/>
    </xf>
    <xf numFmtId="0" fontId="0" fillId="0" borderId="0" xfId="0" applyProtection="1">
      <protection locked="0"/>
    </xf>
    <xf numFmtId="3" fontId="9" fillId="0" borderId="6" xfId="0" applyNumberFormat="1" applyFont="1" applyBorder="1" applyAlignment="1">
      <alignment horizontal="right" vertical="center" wrapText="1"/>
    </xf>
    <xf numFmtId="0" fontId="9" fillId="0" borderId="6" xfId="0" applyFont="1" applyBorder="1" applyAlignment="1">
      <alignment vertical="center" wrapText="1"/>
    </xf>
    <xf numFmtId="0" fontId="9" fillId="0" borderId="6" xfId="0" applyFont="1" applyBorder="1" applyAlignment="1">
      <alignment horizontal="left" vertical="center" wrapText="1"/>
    </xf>
    <xf numFmtId="0" fontId="25" fillId="0" borderId="6" xfId="0" applyFont="1" applyBorder="1" applyAlignment="1">
      <alignment vertical="center" wrapText="1"/>
    </xf>
    <xf numFmtId="43" fontId="9" fillId="0" borderId="6" xfId="12" applyFont="1" applyFill="1" applyBorder="1" applyAlignment="1">
      <alignment horizontal="right" vertical="center" wrapText="1"/>
    </xf>
    <xf numFmtId="189" fontId="9" fillId="0" borderId="6" xfId="12" applyNumberFormat="1" applyFont="1" applyFill="1" applyBorder="1" applyAlignment="1">
      <alignment horizontal="right" vertical="center" wrapText="1"/>
    </xf>
    <xf numFmtId="0" fontId="9"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9" fillId="0" borderId="6" xfId="0" quotePrefix="1" applyFont="1" applyBorder="1" applyAlignment="1">
      <alignment horizontal="center" vertical="center" wrapText="1"/>
    </xf>
    <xf numFmtId="173" fontId="9" fillId="0" borderId="6" xfId="12" applyNumberFormat="1" applyFont="1" applyFill="1" applyBorder="1" applyAlignment="1">
      <alignment horizontal="right" vertical="center" wrapText="1"/>
    </xf>
    <xf numFmtId="172" fontId="9" fillId="0" borderId="6" xfId="0" applyNumberFormat="1" applyFont="1" applyBorder="1" applyAlignment="1">
      <alignment horizontal="right" vertical="center" wrapText="1"/>
    </xf>
    <xf numFmtId="0" fontId="25" fillId="0" borderId="8" xfId="0" applyFont="1" applyBorder="1" applyAlignment="1">
      <alignment horizontal="center" vertical="center" wrapText="1"/>
    </xf>
    <xf numFmtId="0" fontId="25" fillId="0" borderId="8" xfId="0" applyFont="1" applyBorder="1" applyAlignment="1">
      <alignment horizontal="left" vertical="center" wrapText="1"/>
    </xf>
    <xf numFmtId="2" fontId="9" fillId="0" borderId="6" xfId="0" applyNumberFormat="1" applyFont="1" applyBorder="1" applyAlignment="1">
      <alignment vertical="center" wrapText="1"/>
    </xf>
    <xf numFmtId="171" fontId="9" fillId="0" borderId="6" xfId="0" applyNumberFormat="1" applyFont="1" applyBorder="1" applyAlignment="1">
      <alignment horizontal="right" vertical="center" wrapText="1"/>
    </xf>
    <xf numFmtId="0" fontId="25" fillId="0" borderId="6" xfId="0" quotePrefix="1" applyFont="1" applyBorder="1" applyAlignment="1">
      <alignment horizontal="center" vertical="center" wrapText="1"/>
    </xf>
    <xf numFmtId="189" fontId="25" fillId="0" borderId="6" xfId="0" applyNumberFormat="1" applyFont="1" applyBorder="1" applyAlignment="1">
      <alignment horizontal="right" vertical="center" wrapText="1"/>
    </xf>
    <xf numFmtId="173" fontId="9" fillId="0" borderId="6" xfId="0" applyNumberFormat="1" applyFont="1" applyBorder="1" applyAlignment="1">
      <alignment horizontal="right" vertical="center" wrapText="1"/>
    </xf>
    <xf numFmtId="0" fontId="25" fillId="0" borderId="6" xfId="0" applyFont="1" applyBorder="1" applyAlignment="1">
      <alignment horizontal="right" vertical="center" wrapText="1"/>
    </xf>
    <xf numFmtId="0" fontId="25" fillId="0" borderId="6" xfId="0" applyFont="1" applyBorder="1" applyAlignment="1">
      <alignment horizontal="left" vertical="center" wrapText="1"/>
    </xf>
    <xf numFmtId="171" fontId="25" fillId="0" borderId="6" xfId="0" applyNumberFormat="1" applyFont="1" applyBorder="1" applyAlignment="1">
      <alignment horizontal="right" vertical="center" wrapText="1"/>
    </xf>
    <xf numFmtId="43" fontId="25" fillId="0" borderId="6" xfId="12" applyFont="1" applyFill="1" applyBorder="1" applyAlignment="1">
      <alignment horizontal="right" vertical="center" wrapText="1"/>
    </xf>
    <xf numFmtId="172" fontId="25" fillId="0" borderId="6" xfId="0" applyNumberFormat="1" applyFont="1" applyBorder="1" applyAlignment="1">
      <alignment horizontal="right" vertical="center" wrapText="1"/>
    </xf>
    <xf numFmtId="2" fontId="25" fillId="0" borderId="6" xfId="0" applyNumberFormat="1" applyFont="1" applyBorder="1" applyAlignment="1">
      <alignment vertical="center" wrapText="1"/>
    </xf>
    <xf numFmtId="43" fontId="25" fillId="0" borderId="8" xfId="12" applyFont="1" applyFill="1" applyBorder="1" applyAlignment="1">
      <alignment horizontal="right" vertical="center" wrapText="1"/>
    </xf>
    <xf numFmtId="0" fontId="25" fillId="0" borderId="8" xfId="0" applyFont="1" applyBorder="1" applyAlignment="1">
      <alignment horizontal="right" vertical="center" wrapText="1"/>
    </xf>
    <xf numFmtId="2" fontId="25" fillId="0" borderId="8" xfId="0" applyNumberFormat="1" applyFont="1" applyBorder="1" applyAlignment="1">
      <alignment horizontal="right" vertical="center" wrapText="1"/>
    </xf>
    <xf numFmtId="173" fontId="25" fillId="0" borderId="6" xfId="12" applyNumberFormat="1" applyFont="1" applyFill="1" applyBorder="1" applyAlignment="1">
      <alignment horizontal="right" vertical="center" wrapText="1"/>
    </xf>
    <xf numFmtId="173" fontId="25" fillId="0" borderId="6" xfId="0" applyNumberFormat="1" applyFont="1" applyBorder="1" applyAlignment="1">
      <alignment horizontal="right" vertical="center" wrapText="1"/>
    </xf>
    <xf numFmtId="1" fontId="25" fillId="0" borderId="6" xfId="0" applyNumberFormat="1" applyFont="1" applyBorder="1" applyAlignment="1">
      <alignment horizontal="right" vertical="center" wrapText="1"/>
    </xf>
    <xf numFmtId="3" fontId="25" fillId="0" borderId="6" xfId="0" applyNumberFormat="1" applyFont="1" applyBorder="1" applyAlignment="1">
      <alignment horizontal="right" vertical="center" wrapText="1"/>
    </xf>
    <xf numFmtId="182" fontId="25" fillId="0" borderId="6" xfId="0" applyNumberFormat="1" applyFont="1" applyBorder="1" applyAlignment="1">
      <alignment horizontal="right" vertical="center" wrapText="1"/>
    </xf>
    <xf numFmtId="172" fontId="25" fillId="0" borderId="6" xfId="4296" applyNumberFormat="1" applyFont="1" applyBorder="1" applyAlignment="1">
      <alignment horizontal="right" vertical="center" wrapText="1"/>
    </xf>
    <xf numFmtId="172" fontId="25" fillId="0" borderId="6" xfId="4308" applyNumberFormat="1" applyFont="1" applyBorder="1" applyAlignment="1">
      <alignment horizontal="right" vertical="center" wrapText="1"/>
    </xf>
    <xf numFmtId="0" fontId="24" fillId="0" borderId="6" xfId="0" quotePrefix="1" applyFont="1" applyBorder="1" applyAlignment="1">
      <alignment horizontal="center" vertical="center" wrapText="1"/>
    </xf>
    <xf numFmtId="0" fontId="24" fillId="0" borderId="6" xfId="0" applyFont="1" applyBorder="1" applyAlignment="1">
      <alignment horizontal="center" vertical="center" wrapText="1"/>
    </xf>
    <xf numFmtId="212" fontId="25" fillId="0" borderId="8" xfId="0" applyNumberFormat="1" applyFont="1" applyBorder="1" applyAlignment="1">
      <alignment horizontal="right" vertical="center" wrapText="1"/>
    </xf>
    <xf numFmtId="212" fontId="25" fillId="0" borderId="6" xfId="0" applyNumberFormat="1" applyFont="1" applyBorder="1" applyAlignment="1">
      <alignment horizontal="right" vertical="center" wrapText="1"/>
    </xf>
    <xf numFmtId="212" fontId="9" fillId="0" borderId="6" xfId="12" applyNumberFormat="1" applyFont="1" applyFill="1" applyBorder="1" applyAlignment="1">
      <alignment horizontal="right" vertical="center" wrapText="1"/>
    </xf>
    <xf numFmtId="212" fontId="9" fillId="0" borderId="6" xfId="0" applyNumberFormat="1" applyFont="1" applyBorder="1" applyAlignment="1">
      <alignment horizontal="right" vertical="center" wrapText="1"/>
    </xf>
    <xf numFmtId="212" fontId="25" fillId="0" borderId="6" xfId="12" applyNumberFormat="1" applyFont="1" applyFill="1" applyBorder="1" applyAlignment="1">
      <alignment horizontal="right" vertical="center" wrapText="1"/>
    </xf>
    <xf numFmtId="212" fontId="24" fillId="0" borderId="6" xfId="0" applyNumberFormat="1" applyFont="1" applyBorder="1" applyAlignment="1">
      <alignment horizontal="right" vertical="center" wrapText="1"/>
    </xf>
    <xf numFmtId="212" fontId="24" fillId="0" borderId="6" xfId="12" applyNumberFormat="1" applyFont="1" applyFill="1" applyBorder="1" applyAlignment="1">
      <alignment horizontal="right" vertical="center" wrapText="1"/>
    </xf>
    <xf numFmtId="212" fontId="25" fillId="0" borderId="6" xfId="4296" applyNumberFormat="1" applyFont="1" applyBorder="1" applyAlignment="1">
      <alignment horizontal="right" vertical="center" wrapText="1"/>
    </xf>
    <xf numFmtId="212" fontId="25" fillId="0" borderId="6" xfId="4308" applyNumberFormat="1" applyFont="1" applyBorder="1" applyAlignment="1">
      <alignment horizontal="right" vertical="center" wrapText="1"/>
    </xf>
    <xf numFmtId="171" fontId="9" fillId="0" borderId="6" xfId="29" applyNumberFormat="1" applyFont="1" applyBorder="1" applyAlignment="1">
      <alignment vertical="center" wrapText="1"/>
    </xf>
    <xf numFmtId="171" fontId="9" fillId="0" borderId="6" xfId="29" applyNumberFormat="1" applyFont="1" applyBorder="1" applyAlignment="1">
      <alignment horizontal="center" vertical="center" wrapText="1"/>
    </xf>
    <xf numFmtId="171" fontId="24" fillId="0" borderId="6" xfId="29" applyNumberFormat="1" applyFont="1" applyBorder="1" applyAlignment="1">
      <alignment vertical="center" wrapText="1"/>
    </xf>
    <xf numFmtId="171" fontId="24" fillId="0" borderId="6" xfId="29" applyNumberFormat="1" applyFont="1" applyBorder="1" applyAlignment="1">
      <alignment horizontal="center" vertical="center" wrapText="1"/>
    </xf>
    <xf numFmtId="212" fontId="24" fillId="0" borderId="6" xfId="1226" applyNumberFormat="1" applyFont="1" applyFill="1" applyBorder="1" applyAlignment="1">
      <alignment horizontal="right" vertical="center" wrapText="1"/>
    </xf>
    <xf numFmtId="182" fontId="9" fillId="0" borderId="6" xfId="0" applyNumberFormat="1" applyFont="1" applyBorder="1" applyAlignment="1">
      <alignment horizontal="right" vertical="center" wrapText="1"/>
    </xf>
    <xf numFmtId="43" fontId="9" fillId="0" borderId="6" xfId="1221" quotePrefix="1" applyFont="1" applyFill="1" applyBorder="1" applyAlignment="1">
      <alignment horizontal="center" vertical="center" wrapText="1"/>
    </xf>
    <xf numFmtId="43" fontId="9" fillId="0" borderId="6" xfId="1221" applyFont="1" applyFill="1" applyBorder="1" applyAlignment="1">
      <alignment horizontal="center" vertical="center" wrapText="1"/>
    </xf>
    <xf numFmtId="0" fontId="24"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center" vertical="center" wrapText="1"/>
    </xf>
    <xf numFmtId="9" fontId="9" fillId="0" borderId="6" xfId="0" applyNumberFormat="1" applyFont="1" applyBorder="1" applyAlignment="1">
      <alignment horizontal="center" vertical="center" wrapText="1"/>
    </xf>
    <xf numFmtId="4" fontId="9" fillId="0" borderId="6" xfId="0" applyNumberFormat="1" applyFont="1" applyBorder="1" applyAlignment="1">
      <alignment horizontal="right" vertical="center" wrapText="1"/>
    </xf>
    <xf numFmtId="43" fontId="24" fillId="0" borderId="6" xfId="12" applyFont="1" applyFill="1" applyBorder="1" applyAlignment="1">
      <alignment vertical="center" wrapText="1"/>
    </xf>
    <xf numFmtId="43" fontId="24" fillId="0" borderId="6" xfId="12" applyFont="1" applyFill="1" applyBorder="1" applyAlignment="1">
      <alignment horizontal="right" vertical="center" wrapText="1"/>
    </xf>
    <xf numFmtId="4" fontId="24" fillId="0" borderId="6" xfId="0" applyNumberFormat="1" applyFont="1" applyBorder="1" applyAlignment="1">
      <alignment horizontal="right" vertical="center" wrapText="1"/>
    </xf>
    <xf numFmtId="0" fontId="25" fillId="5" borderId="0" xfId="59" applyFont="1" applyFill="1" applyAlignment="1">
      <alignment horizontal="left"/>
    </xf>
    <xf numFmtId="0" fontId="27" fillId="5" borderId="0" xfId="59" applyFont="1" applyFill="1"/>
    <xf numFmtId="3" fontId="9" fillId="5" borderId="0" xfId="59" applyNumberFormat="1" applyFont="1" applyFill="1"/>
    <xf numFmtId="0" fontId="9" fillId="5" borderId="0" xfId="59" applyFont="1" applyFill="1"/>
    <xf numFmtId="182" fontId="23" fillId="5" borderId="0" xfId="59" applyNumberFormat="1" applyFont="1" applyFill="1" applyAlignment="1">
      <alignment horizontal="right"/>
    </xf>
    <xf numFmtId="0" fontId="9" fillId="5" borderId="0" xfId="59" applyFont="1" applyFill="1" applyAlignment="1">
      <alignment horizontal="center" vertical="center" wrapText="1"/>
    </xf>
    <xf numFmtId="0" fontId="9" fillId="5" borderId="0" xfId="59" applyFont="1" applyFill="1" applyAlignment="1">
      <alignment horizontal="center"/>
    </xf>
    <xf numFmtId="0" fontId="254" fillId="5" borderId="0" xfId="59" applyFont="1" applyFill="1" applyAlignment="1">
      <alignment horizontal="center"/>
    </xf>
    <xf numFmtId="0" fontId="23" fillId="5" borderId="0" xfId="59" applyFont="1" applyFill="1" applyAlignment="1">
      <alignment horizontal="center"/>
    </xf>
    <xf numFmtId="2" fontId="9" fillId="5" borderId="0" xfId="59" applyNumberFormat="1" applyFont="1" applyFill="1"/>
    <xf numFmtId="0" fontId="26" fillId="5" borderId="8" xfId="59" applyFont="1" applyFill="1" applyBorder="1" applyAlignment="1">
      <alignment horizontal="center" vertical="center"/>
    </xf>
    <xf numFmtId="0" fontId="25" fillId="5" borderId="0" xfId="59" applyFont="1" applyFill="1"/>
    <xf numFmtId="315" fontId="25" fillId="5" borderId="0" xfId="59" applyNumberFormat="1" applyFont="1" applyFill="1"/>
    <xf numFmtId="0" fontId="26" fillId="5" borderId="6" xfId="59" applyFont="1" applyFill="1" applyBorder="1" applyAlignment="1">
      <alignment horizontal="center" vertical="center"/>
    </xf>
    <xf numFmtId="315" fontId="9" fillId="5" borderId="0" xfId="59" applyNumberFormat="1" applyFont="1" applyFill="1"/>
    <xf numFmtId="0" fontId="255" fillId="5" borderId="6" xfId="59" applyFont="1" applyFill="1" applyBorder="1" applyAlignment="1">
      <alignment horizontal="center" vertical="center"/>
    </xf>
    <xf numFmtId="0" fontId="26" fillId="5" borderId="6" xfId="59" applyFont="1" applyFill="1" applyBorder="1" applyAlignment="1">
      <alignment horizontal="left" vertical="center" wrapText="1"/>
    </xf>
    <xf numFmtId="0" fontId="26" fillId="5" borderId="6" xfId="59" applyFont="1" applyFill="1" applyBorder="1" applyAlignment="1">
      <alignment horizontal="center" vertical="center" wrapText="1"/>
    </xf>
    <xf numFmtId="49" fontId="255" fillId="5" borderId="6" xfId="59" applyNumberFormat="1" applyFont="1" applyFill="1" applyBorder="1" applyAlignment="1">
      <alignment horizontal="center" vertical="center" wrapText="1"/>
    </xf>
    <xf numFmtId="0" fontId="23" fillId="5" borderId="0" xfId="59" applyFont="1" applyFill="1"/>
    <xf numFmtId="0" fontId="255" fillId="5" borderId="6" xfId="59" applyFont="1" applyFill="1" applyBorder="1" applyAlignment="1">
      <alignment horizontal="center" vertical="center" wrapText="1"/>
    </xf>
    <xf numFmtId="3" fontId="23" fillId="5" borderId="0" xfId="59" applyNumberFormat="1" applyFont="1" applyFill="1"/>
    <xf numFmtId="49" fontId="26" fillId="5" borderId="6" xfId="59" applyNumberFormat="1" applyFont="1" applyFill="1" applyBorder="1" applyAlignment="1">
      <alignment horizontal="center" vertical="center" wrapText="1"/>
    </xf>
    <xf numFmtId="0" fontId="24" fillId="5" borderId="0" xfId="59" applyFont="1" applyFill="1"/>
    <xf numFmtId="315" fontId="24" fillId="5" borderId="0" xfId="59" applyNumberFormat="1" applyFont="1" applyFill="1"/>
    <xf numFmtId="0" fontId="9" fillId="5" borderId="0" xfId="59" applyFont="1" applyFill="1" applyAlignment="1">
      <alignment vertical="center"/>
    </xf>
    <xf numFmtId="0" fontId="24" fillId="5" borderId="0" xfId="59" applyFont="1" applyFill="1" applyAlignment="1">
      <alignment vertical="center"/>
    </xf>
    <xf numFmtId="315" fontId="9" fillId="5" borderId="0" xfId="59" applyNumberFormat="1" applyFont="1" applyFill="1" applyAlignment="1">
      <alignment wrapText="1"/>
    </xf>
    <xf numFmtId="0" fontId="9" fillId="5" borderId="0" xfId="59" applyFont="1" applyFill="1" applyAlignment="1">
      <alignment wrapText="1"/>
    </xf>
    <xf numFmtId="0" fontId="24" fillId="5" borderId="0" xfId="59" applyFont="1" applyFill="1" applyAlignment="1">
      <alignment wrapText="1"/>
    </xf>
    <xf numFmtId="0" fontId="25" fillId="5" borderId="0" xfId="59" applyFont="1" applyFill="1" applyAlignment="1">
      <alignment vertical="center"/>
    </xf>
    <xf numFmtId="0" fontId="9" fillId="0" borderId="0" xfId="56" applyFont="1" applyAlignment="1">
      <alignment vertical="center" wrapText="1"/>
    </xf>
    <xf numFmtId="43" fontId="9" fillId="0" borderId="0" xfId="56" applyNumberFormat="1" applyFont="1" applyAlignment="1">
      <alignment vertical="center" wrapText="1"/>
    </xf>
    <xf numFmtId="182" fontId="23" fillId="0" borderId="0" xfId="56" applyNumberFormat="1" applyFont="1" applyAlignment="1">
      <alignment vertical="center" wrapText="1"/>
    </xf>
    <xf numFmtId="0" fontId="27" fillId="0" borderId="0" xfId="56" applyFont="1" applyAlignment="1">
      <alignment vertical="center" wrapText="1"/>
    </xf>
    <xf numFmtId="0" fontId="9" fillId="0" borderId="0" xfId="8401" applyFont="1" applyAlignment="1">
      <alignment vertical="center" wrapText="1"/>
    </xf>
    <xf numFmtId="0" fontId="24" fillId="0" borderId="0" xfId="56" applyFont="1" applyAlignment="1">
      <alignment vertical="center" wrapText="1"/>
    </xf>
    <xf numFmtId="0" fontId="257" fillId="0" borderId="0" xfId="56" applyFont="1" applyAlignment="1">
      <alignment vertical="center" wrapText="1"/>
    </xf>
    <xf numFmtId="0" fontId="260" fillId="0" borderId="0" xfId="8401" applyFont="1" applyAlignment="1">
      <alignment vertical="center" wrapText="1"/>
    </xf>
    <xf numFmtId="0" fontId="26" fillId="0" borderId="6" xfId="51" applyFont="1" applyBorder="1" applyAlignment="1">
      <alignment horizontal="center" vertical="center" wrapText="1"/>
    </xf>
    <xf numFmtId="0" fontId="255" fillId="0" borderId="6" xfId="51" applyFont="1" applyBorder="1" applyAlignment="1">
      <alignment horizontal="center" vertical="center" wrapText="1"/>
    </xf>
    <xf numFmtId="0" fontId="26" fillId="0" borderId="6" xfId="60" applyFont="1" applyBorder="1" applyAlignment="1">
      <alignment horizontal="center" vertical="center" wrapText="1"/>
    </xf>
    <xf numFmtId="0" fontId="255" fillId="0" borderId="6" xfId="60" applyFont="1" applyBorder="1" applyAlignment="1">
      <alignment horizontal="center" vertical="center" wrapText="1"/>
    </xf>
    <xf numFmtId="0" fontId="25" fillId="0" borderId="0" xfId="8401" applyFont="1" applyAlignment="1">
      <alignment vertical="center" wrapText="1"/>
    </xf>
    <xf numFmtId="189" fontId="25" fillId="0" borderId="0" xfId="12" applyNumberFormat="1" applyFont="1" applyFill="1" applyAlignment="1">
      <alignment vertical="center" wrapText="1"/>
    </xf>
    <xf numFmtId="0" fontId="23" fillId="0" borderId="0" xfId="8401" applyFont="1" applyAlignment="1">
      <alignment horizontal="center" vertical="center" wrapText="1"/>
    </xf>
    <xf numFmtId="4" fontId="23" fillId="0" borderId="0" xfId="8401" applyNumberFormat="1" applyFont="1" applyAlignment="1">
      <alignment horizontal="center" vertical="center" wrapText="1"/>
    </xf>
    <xf numFmtId="318" fontId="9" fillId="0" borderId="0" xfId="8401" applyNumberFormat="1" applyFont="1" applyAlignment="1">
      <alignment vertical="center" wrapText="1"/>
    </xf>
    <xf numFmtId="0" fontId="24" fillId="0" borderId="0" xfId="8401" applyFont="1" applyAlignment="1">
      <alignment vertical="center" wrapText="1"/>
    </xf>
    <xf numFmtId="0" fontId="258" fillId="0" borderId="0" xfId="8401" applyFont="1" applyAlignment="1">
      <alignment vertical="center" wrapText="1"/>
    </xf>
    <xf numFmtId="0" fontId="255" fillId="0" borderId="6" xfId="59" applyFont="1" applyBorder="1" applyAlignment="1">
      <alignment horizontal="center" vertical="center" wrapText="1"/>
    </xf>
    <xf numFmtId="182" fontId="261" fillId="0" borderId="0" xfId="59" applyNumberFormat="1" applyFont="1"/>
    <xf numFmtId="3" fontId="255" fillId="0" borderId="6" xfId="29" applyNumberFormat="1" applyFont="1" applyBorder="1" applyAlignment="1">
      <alignment horizontal="center" vertical="center" wrapText="1"/>
    </xf>
    <xf numFmtId="182" fontId="24" fillId="0" borderId="0" xfId="59" applyNumberFormat="1" applyFont="1"/>
    <xf numFmtId="182" fontId="36" fillId="0" borderId="0" xfId="59" applyNumberFormat="1" applyFont="1"/>
    <xf numFmtId="182" fontId="9" fillId="0" borderId="0" xfId="59" applyNumberFormat="1" applyFont="1"/>
    <xf numFmtId="43" fontId="9" fillId="0" borderId="0" xfId="12" applyFont="1" applyFill="1"/>
    <xf numFmtId="0" fontId="9" fillId="0" borderId="0" xfId="8401" applyFont="1"/>
    <xf numFmtId="0" fontId="27" fillId="0" borderId="0" xfId="8401" applyFont="1"/>
    <xf numFmtId="0" fontId="25" fillId="0" borderId="0" xfId="51" applyFont="1"/>
    <xf numFmtId="0" fontId="9" fillId="0" borderId="0" xfId="51" applyFont="1"/>
    <xf numFmtId="0" fontId="25" fillId="0" borderId="0" xfId="51" applyFont="1" applyAlignment="1">
      <alignment wrapText="1"/>
    </xf>
    <xf numFmtId="43" fontId="25" fillId="0" borderId="0" xfId="52" applyFont="1" applyFill="1" applyBorder="1"/>
    <xf numFmtId="43" fontId="24" fillId="0" borderId="0" xfId="52" applyFont="1" applyFill="1" applyBorder="1"/>
    <xf numFmtId="43" fontId="9" fillId="0" borderId="0" xfId="52" applyFont="1" applyFill="1" applyBorder="1"/>
    <xf numFmtId="319" fontId="9" fillId="0" borderId="0" xfId="52" applyNumberFormat="1" applyFont="1" applyFill="1" applyBorder="1"/>
    <xf numFmtId="319" fontId="24" fillId="0" borderId="0" xfId="52" applyNumberFormat="1" applyFont="1" applyFill="1" applyBorder="1"/>
    <xf numFmtId="321" fontId="24" fillId="0" borderId="0" xfId="52" applyNumberFormat="1" applyFont="1" applyFill="1" applyBorder="1"/>
    <xf numFmtId="43" fontId="23" fillId="0" borderId="0" xfId="52" applyFont="1" applyFill="1" applyBorder="1"/>
    <xf numFmtId="0" fontId="260" fillId="0" borderId="0" xfId="51" applyFont="1"/>
    <xf numFmtId="182" fontId="25" fillId="0" borderId="0" xfId="59" applyNumberFormat="1" applyFont="1"/>
    <xf numFmtId="182" fontId="9" fillId="0" borderId="0" xfId="4301" applyNumberFormat="1" applyFont="1"/>
    <xf numFmtId="182" fontId="23" fillId="0" borderId="0" xfId="59" applyNumberFormat="1" applyFont="1"/>
    <xf numFmtId="182" fontId="23" fillId="0" borderId="0" xfId="59" quotePrefix="1" applyNumberFormat="1" applyFont="1" applyAlignment="1">
      <alignment horizontal="center" vertical="center" wrapText="1"/>
    </xf>
    <xf numFmtId="0" fontId="9" fillId="0" borderId="16" xfId="59" applyFont="1" applyBorder="1" applyAlignment="1">
      <alignment wrapText="1"/>
    </xf>
    <xf numFmtId="173" fontId="9" fillId="0" borderId="0" xfId="53" applyNumberFormat="1" applyFont="1" applyFill="1" applyBorder="1" applyAlignment="1" applyProtection="1">
      <alignment horizontal="right" vertical="center" wrapText="1"/>
    </xf>
    <xf numFmtId="320" fontId="9" fillId="0" borderId="0" xfId="52" applyNumberFormat="1" applyFont="1" applyFill="1" applyBorder="1" applyAlignment="1">
      <alignment horizontal="right" vertical="center" wrapText="1"/>
    </xf>
    <xf numFmtId="182" fontId="9" fillId="0" borderId="0" xfId="59" applyNumberFormat="1" applyFont="1" applyAlignment="1">
      <alignment horizontal="right" vertical="center" wrapText="1"/>
    </xf>
    <xf numFmtId="0" fontId="9" fillId="5" borderId="0" xfId="51" applyFont="1" applyFill="1"/>
    <xf numFmtId="3" fontId="9" fillId="0" borderId="0" xfId="51" applyNumberFormat="1" applyFont="1"/>
    <xf numFmtId="3" fontId="9" fillId="5" borderId="0" xfId="51" applyNumberFormat="1" applyFont="1" applyFill="1"/>
    <xf numFmtId="0" fontId="9" fillId="5" borderId="0" xfId="51" applyFont="1" applyFill="1" applyAlignment="1">
      <alignment horizontal="center"/>
    </xf>
    <xf numFmtId="0" fontId="9" fillId="5" borderId="0" xfId="51" applyFont="1" applyFill="1" applyAlignment="1">
      <alignment vertical="center"/>
    </xf>
    <xf numFmtId="0" fontId="25" fillId="5" borderId="0" xfId="51" applyFont="1" applyFill="1" applyAlignment="1">
      <alignment horizontal="center" vertical="center" wrapText="1"/>
    </xf>
    <xf numFmtId="0" fontId="25" fillId="5" borderId="0" xfId="51" applyFont="1" applyFill="1"/>
    <xf numFmtId="3" fontId="25" fillId="5" borderId="0" xfId="8407" applyFont="1" applyFill="1"/>
    <xf numFmtId="3" fontId="9" fillId="5" borderId="0" xfId="8407" applyFont="1" applyFill="1"/>
    <xf numFmtId="0" fontId="9" fillId="5" borderId="0" xfId="59" applyFont="1" applyFill="1" applyAlignment="1">
      <alignment vertical="center" wrapText="1"/>
    </xf>
    <xf numFmtId="0" fontId="9" fillId="0" borderId="0" xfId="59" applyFont="1" applyAlignment="1">
      <alignment vertical="center" wrapText="1"/>
    </xf>
    <xf numFmtId="0" fontId="9" fillId="0" borderId="0" xfId="59" applyFont="1"/>
    <xf numFmtId="0" fontId="9" fillId="5" borderId="0" xfId="8403" applyFont="1" applyFill="1"/>
    <xf numFmtId="3" fontId="9" fillId="5" borderId="0" xfId="8403" applyNumberFormat="1" applyFont="1" applyFill="1"/>
    <xf numFmtId="182" fontId="23" fillId="5" borderId="0" xfId="8403" applyNumberFormat="1" applyFont="1" applyFill="1"/>
    <xf numFmtId="0" fontId="9" fillId="5" borderId="0" xfId="8403" applyFont="1" applyFill="1" applyAlignment="1">
      <alignment wrapText="1"/>
    </xf>
    <xf numFmtId="0" fontId="24" fillId="5" borderId="0" xfId="8403" applyFont="1" applyFill="1" applyAlignment="1">
      <alignment horizontal="left" indent="15"/>
    </xf>
    <xf numFmtId="0" fontId="9" fillId="5" borderId="0" xfId="8403" applyFont="1" applyFill="1" applyAlignment="1">
      <alignment horizontal="center"/>
    </xf>
    <xf numFmtId="3" fontId="25" fillId="0" borderId="0" xfId="8407" applyFont="1"/>
    <xf numFmtId="171" fontId="9" fillId="5" borderId="0" xfId="8407" applyNumberFormat="1" applyFont="1" applyFill="1"/>
    <xf numFmtId="0" fontId="9" fillId="5" borderId="0" xfId="8403" applyFont="1" applyFill="1" applyAlignment="1">
      <alignment vertical="center" wrapText="1"/>
    </xf>
    <xf numFmtId="0" fontId="25" fillId="5" borderId="0" xfId="8403" applyFont="1" applyFill="1"/>
    <xf numFmtId="3" fontId="9" fillId="0" borderId="0" xfId="59" applyNumberFormat="1" applyFont="1"/>
    <xf numFmtId="0" fontId="24" fillId="0" borderId="0" xfId="59" applyFont="1" applyAlignment="1">
      <alignment horizontal="center"/>
    </xf>
    <xf numFmtId="0" fontId="24" fillId="0" borderId="0" xfId="59" applyFont="1"/>
    <xf numFmtId="171" fontId="24" fillId="0" borderId="0" xfId="59" applyNumberFormat="1" applyFont="1"/>
    <xf numFmtId="1" fontId="25" fillId="0" borderId="0" xfId="8408" applyFont="1"/>
    <xf numFmtId="2" fontId="9" fillId="0" borderId="0" xfId="59" applyNumberFormat="1" applyFont="1" applyAlignment="1">
      <alignment vertical="center"/>
    </xf>
    <xf numFmtId="0" fontId="9" fillId="0" borderId="0" xfId="59" applyFont="1" applyAlignment="1">
      <alignment vertical="center"/>
    </xf>
    <xf numFmtId="0" fontId="262" fillId="0" borderId="0" xfId="59" applyFont="1" applyAlignment="1">
      <alignment vertical="center"/>
    </xf>
    <xf numFmtId="1" fontId="9" fillId="0" borderId="0" xfId="59" applyNumberFormat="1" applyFont="1" applyAlignment="1">
      <alignment vertical="center" wrapText="1"/>
    </xf>
    <xf numFmtId="0" fontId="24" fillId="0" borderId="0" xfId="59" applyFont="1" applyAlignment="1">
      <alignment vertical="center" wrapText="1"/>
    </xf>
    <xf numFmtId="0" fontId="9" fillId="0" borderId="0" xfId="59" applyFont="1" applyAlignment="1">
      <alignment horizontal="center" vertical="center" wrapText="1"/>
    </xf>
    <xf numFmtId="3" fontId="9" fillId="0" borderId="0" xfId="8407" applyFont="1"/>
    <xf numFmtId="43" fontId="9" fillId="0" borderId="0" xfId="12" applyFont="1" applyFill="1" applyBorder="1" applyAlignment="1">
      <alignment horizontal="right" vertical="center"/>
    </xf>
    <xf numFmtId="0" fontId="25" fillId="0" borderId="0" xfId="59" applyFont="1" applyAlignment="1">
      <alignment vertical="center"/>
    </xf>
    <xf numFmtId="182" fontId="25" fillId="0" borderId="0" xfId="59" applyNumberFormat="1" applyFont="1" applyAlignment="1">
      <alignment horizontal="right" vertical="center"/>
    </xf>
    <xf numFmtId="182" fontId="9" fillId="0" borderId="0" xfId="59" applyNumberFormat="1" applyFont="1" applyAlignment="1">
      <alignment horizontal="right" vertical="center"/>
    </xf>
    <xf numFmtId="1" fontId="9" fillId="0" borderId="0" xfId="8408" applyFont="1"/>
    <xf numFmtId="0" fontId="25" fillId="0" borderId="0" xfId="59" applyFont="1" applyAlignment="1">
      <alignment vertical="center" wrapText="1"/>
    </xf>
    <xf numFmtId="0" fontId="25" fillId="0" borderId="0" xfId="59" applyFont="1"/>
    <xf numFmtId="0" fontId="9" fillId="0" borderId="0" xfId="59" applyFont="1" applyAlignment="1">
      <alignment horizontal="center"/>
    </xf>
    <xf numFmtId="171" fontId="9" fillId="0" borderId="0" xfId="59" applyNumberFormat="1" applyFont="1"/>
    <xf numFmtId="0" fontId="9" fillId="0" borderId="0" xfId="4358" applyAlignment="1">
      <alignment vertical="center"/>
    </xf>
    <xf numFmtId="0" fontId="9" fillId="5" borderId="0" xfId="4358" applyFill="1" applyAlignment="1">
      <alignment vertical="center"/>
    </xf>
    <xf numFmtId="0" fontId="24" fillId="0" borderId="9" xfId="59" applyFont="1" applyBorder="1" applyAlignment="1">
      <alignment horizontal="center" vertical="center"/>
    </xf>
    <xf numFmtId="0" fontId="24" fillId="5" borderId="9" xfId="59" applyFont="1" applyFill="1" applyBorder="1" applyAlignment="1">
      <alignment horizontal="center" vertical="center"/>
    </xf>
    <xf numFmtId="0" fontId="9" fillId="5" borderId="0" xfId="4358" applyFill="1" applyAlignment="1">
      <alignment vertical="center" wrapText="1"/>
    </xf>
    <xf numFmtId="0" fontId="9" fillId="0" borderId="0" xfId="4358" applyAlignment="1">
      <alignment vertical="center" wrapText="1"/>
    </xf>
    <xf numFmtId="0" fontId="24" fillId="5" borderId="0" xfId="4358" applyFont="1" applyFill="1" applyAlignment="1">
      <alignment vertical="center"/>
    </xf>
    <xf numFmtId="0" fontId="24" fillId="0" borderId="0" xfId="4358" applyFont="1" applyAlignment="1">
      <alignment vertical="center"/>
    </xf>
    <xf numFmtId="182" fontId="9" fillId="5" borderId="0" xfId="4358" applyNumberFormat="1" applyFill="1" applyAlignment="1">
      <alignment vertical="center"/>
    </xf>
    <xf numFmtId="3" fontId="9" fillId="0" borderId="0" xfId="4358" applyNumberFormat="1" applyAlignment="1">
      <alignment vertical="center"/>
    </xf>
    <xf numFmtId="3" fontId="9" fillId="5" borderId="0" xfId="4358" applyNumberFormat="1" applyFill="1" applyAlignment="1">
      <alignment vertical="center"/>
    </xf>
    <xf numFmtId="3" fontId="24" fillId="5" borderId="0" xfId="4358" applyNumberFormat="1" applyFont="1" applyFill="1" applyAlignment="1">
      <alignment vertical="center"/>
    </xf>
    <xf numFmtId="1" fontId="9" fillId="5" borderId="0" xfId="8409" applyNumberFormat="1" applyFont="1" applyFill="1" applyAlignment="1">
      <alignment vertical="center"/>
    </xf>
    <xf numFmtId="1" fontId="9" fillId="4" borderId="0" xfId="8409" applyNumberFormat="1" applyFont="1" applyFill="1" applyAlignment="1">
      <alignment vertical="center"/>
    </xf>
    <xf numFmtId="1" fontId="9" fillId="4" borderId="0" xfId="8409" applyNumberFormat="1" applyFont="1" applyFill="1" applyAlignment="1">
      <alignment horizontal="right" vertical="center"/>
    </xf>
    <xf numFmtId="0" fontId="9" fillId="0" borderId="0" xfId="4358" applyAlignment="1">
      <alignment horizontal="center" vertical="center"/>
    </xf>
    <xf numFmtId="0" fontId="23" fillId="0" borderId="0" xfId="4358" applyFont="1" applyAlignment="1">
      <alignment vertical="center"/>
    </xf>
    <xf numFmtId="0" fontId="27" fillId="0" borderId="0" xfId="59" applyFont="1"/>
    <xf numFmtId="0" fontId="255" fillId="0" borderId="0" xfId="59" applyFont="1"/>
    <xf numFmtId="182" fontId="263" fillId="0" borderId="0" xfId="59" applyNumberFormat="1" applyFont="1"/>
    <xf numFmtId="0" fontId="24" fillId="0" borderId="0" xfId="59" applyFont="1" applyAlignment="1">
      <alignment horizontal="center" vertical="center" wrapText="1"/>
    </xf>
    <xf numFmtId="0" fontId="26" fillId="0" borderId="7" xfId="59" applyFont="1" applyBorder="1" applyAlignment="1">
      <alignment horizontal="center" vertical="center"/>
    </xf>
    <xf numFmtId="0" fontId="26" fillId="0" borderId="7" xfId="59" applyFont="1" applyBorder="1" applyAlignment="1">
      <alignment vertical="center"/>
    </xf>
    <xf numFmtId="0" fontId="255" fillId="0" borderId="7" xfId="59" applyFont="1" applyBorder="1" applyAlignment="1">
      <alignment vertical="center"/>
    </xf>
    <xf numFmtId="212" fontId="255" fillId="0" borderId="7" xfId="59" applyNumberFormat="1" applyFont="1" applyBorder="1" applyAlignment="1">
      <alignment vertical="center"/>
    </xf>
    <xf numFmtId="0" fontId="255" fillId="0" borderId="7" xfId="59" applyFont="1" applyBorder="1" applyAlignment="1">
      <alignment horizontal="center" vertical="center" wrapText="1"/>
    </xf>
    <xf numFmtId="1" fontId="255" fillId="0" borderId="6" xfId="8405" applyFont="1" applyBorder="1" applyAlignment="1">
      <alignment horizontal="center" vertical="center"/>
    </xf>
    <xf numFmtId="171" fontId="255" fillId="0" borderId="6" xfId="59" applyNumberFormat="1" applyFont="1" applyBorder="1" applyAlignment="1">
      <alignment vertical="center" wrapText="1"/>
    </xf>
    <xf numFmtId="171" fontId="255" fillId="0" borderId="6" xfId="29" applyNumberFormat="1" applyFont="1" applyBorder="1" applyAlignment="1">
      <alignment horizontal="center" vertical="center"/>
    </xf>
    <xf numFmtId="173" fontId="255" fillId="0" borderId="6" xfId="12" applyNumberFormat="1" applyFont="1" applyFill="1" applyBorder="1" applyAlignment="1">
      <alignment horizontal="right" vertical="center" wrapText="1"/>
    </xf>
    <xf numFmtId="212" fontId="255" fillId="0" borderId="6" xfId="12" applyNumberFormat="1" applyFont="1" applyFill="1" applyBorder="1" applyAlignment="1">
      <alignment horizontal="right" vertical="center" wrapText="1"/>
    </xf>
    <xf numFmtId="1" fontId="255" fillId="0" borderId="6" xfId="8405" applyFont="1" applyBorder="1" applyAlignment="1">
      <alignment horizontal="center" vertical="center" wrapText="1"/>
    </xf>
    <xf numFmtId="1" fontId="34" fillId="0" borderId="0" xfId="8405" applyFont="1"/>
    <xf numFmtId="182" fontId="9" fillId="0" borderId="0" xfId="4274" applyNumberFormat="1" applyFont="1" applyAlignment="1">
      <alignment vertical="center"/>
    </xf>
    <xf numFmtId="1" fontId="255" fillId="0" borderId="6" xfId="8405" applyFont="1" applyBorder="1" applyAlignment="1">
      <alignment vertical="center" wrapText="1"/>
    </xf>
    <xf numFmtId="173" fontId="255" fillId="0" borderId="6" xfId="12" applyNumberFormat="1" applyFont="1" applyFill="1" applyBorder="1" applyAlignment="1">
      <alignment horizontal="right" vertical="center"/>
    </xf>
    <xf numFmtId="212" fontId="255" fillId="0" borderId="6" xfId="12" applyNumberFormat="1" applyFont="1" applyFill="1" applyBorder="1" applyAlignment="1">
      <alignment horizontal="right" vertical="center"/>
    </xf>
    <xf numFmtId="2" fontId="34" fillId="0" borderId="0" xfId="8405" applyNumberFormat="1" applyFont="1"/>
    <xf numFmtId="173" fontId="9" fillId="0" borderId="22" xfId="12" applyNumberFormat="1" applyFont="1" applyFill="1" applyBorder="1" applyAlignment="1">
      <alignment horizontal="right" vertical="center" wrapText="1"/>
    </xf>
    <xf numFmtId="43" fontId="34" fillId="0" borderId="0" xfId="12" applyFont="1" applyFill="1"/>
    <xf numFmtId="1" fontId="255" fillId="0" borderId="6" xfId="8405" quotePrefix="1" applyFont="1" applyBorder="1" applyAlignment="1">
      <alignment horizontal="center" vertical="center"/>
    </xf>
    <xf numFmtId="189" fontId="255" fillId="0" borderId="6" xfId="12" applyNumberFormat="1" applyFont="1" applyFill="1" applyBorder="1" applyAlignment="1">
      <alignment horizontal="right" vertical="center" wrapText="1"/>
    </xf>
    <xf numFmtId="43" fontId="255" fillId="0" borderId="6" xfId="12" applyFont="1" applyFill="1" applyBorder="1" applyAlignment="1">
      <alignment horizontal="right" vertical="center" wrapText="1"/>
    </xf>
    <xf numFmtId="0" fontId="255" fillId="0" borderId="6" xfId="59" applyFont="1" applyBorder="1" applyAlignment="1">
      <alignment vertical="center" wrapText="1"/>
    </xf>
    <xf numFmtId="0" fontId="24" fillId="0" borderId="0" xfId="59" applyFont="1" applyAlignment="1">
      <alignment vertical="center"/>
    </xf>
    <xf numFmtId="0" fontId="255" fillId="0" borderId="6" xfId="59" quotePrefix="1" applyFont="1" applyBorder="1" applyAlignment="1">
      <alignment horizontal="center" vertical="center" wrapText="1"/>
    </xf>
    <xf numFmtId="0" fontId="255" fillId="0" borderId="6" xfId="59" applyFont="1" applyBorder="1" applyAlignment="1">
      <alignment horizontal="center" vertical="center"/>
    </xf>
    <xf numFmtId="189" fontId="255" fillId="0" borderId="6" xfId="12" applyNumberFormat="1" applyFont="1" applyFill="1" applyBorder="1" applyAlignment="1">
      <alignment horizontal="right" vertical="center"/>
    </xf>
    <xf numFmtId="4" fontId="255" fillId="0" borderId="6" xfId="59" applyNumberFormat="1" applyFont="1" applyBorder="1" applyAlignment="1">
      <alignment horizontal="right" vertical="center"/>
    </xf>
    <xf numFmtId="212" fontId="255" fillId="0" borderId="6" xfId="59" applyNumberFormat="1" applyFont="1" applyBorder="1" applyAlignment="1">
      <alignment horizontal="right" vertical="center"/>
    </xf>
    <xf numFmtId="0" fontId="26" fillId="0" borderId="6" xfId="59" applyFont="1" applyBorder="1" applyAlignment="1">
      <alignment horizontal="center" vertical="center"/>
    </xf>
    <xf numFmtId="0" fontId="26" fillId="0" borderId="6" xfId="59" applyFont="1" applyBorder="1" applyAlignment="1">
      <alignment vertical="center"/>
    </xf>
    <xf numFmtId="212" fontId="265" fillId="0" borderId="6" xfId="12" applyNumberFormat="1" applyFont="1" applyFill="1" applyBorder="1" applyAlignment="1">
      <alignment horizontal="right" vertical="center"/>
    </xf>
    <xf numFmtId="1" fontId="9" fillId="0" borderId="0" xfId="8405" applyFont="1"/>
    <xf numFmtId="172" fontId="255" fillId="0" borderId="6" xfId="59" applyNumberFormat="1" applyFont="1" applyBorder="1" applyAlignment="1">
      <alignment horizontal="right" vertical="center" wrapText="1"/>
    </xf>
    <xf numFmtId="0" fontId="255" fillId="0" borderId="48" xfId="59" applyFont="1" applyBorder="1" applyAlignment="1">
      <alignment horizontal="center" vertical="center"/>
    </xf>
    <xf numFmtId="0" fontId="255" fillId="0" borderId="48" xfId="59" applyFont="1" applyBorder="1" applyAlignment="1">
      <alignment vertical="center"/>
    </xf>
    <xf numFmtId="212" fontId="255" fillId="0" borderId="48" xfId="59" applyNumberFormat="1" applyFont="1" applyBorder="1" applyAlignment="1">
      <alignment vertical="center"/>
    </xf>
    <xf numFmtId="172" fontId="25" fillId="0" borderId="0" xfId="8405" applyNumberFormat="1" applyFont="1" applyAlignment="1">
      <alignment horizontal="center" wrapText="1"/>
    </xf>
    <xf numFmtId="172" fontId="25" fillId="0" borderId="0" xfId="8405" applyNumberFormat="1" applyFont="1" applyAlignment="1">
      <alignment horizontal="center"/>
    </xf>
    <xf numFmtId="1" fontId="24" fillId="0" borderId="0" xfId="8405" applyFont="1"/>
    <xf numFmtId="1" fontId="9" fillId="0" borderId="0" xfId="8405" applyFont="1" applyAlignment="1">
      <alignment wrapText="1"/>
    </xf>
    <xf numFmtId="1" fontId="25" fillId="0" borderId="0" xfId="8405" applyFont="1"/>
    <xf numFmtId="1" fontId="23" fillId="0" borderId="0" xfId="8405" applyFont="1"/>
    <xf numFmtId="1" fontId="9" fillId="0" borderId="0" xfId="8405" applyFont="1" applyAlignment="1">
      <alignment horizontal="center"/>
    </xf>
    <xf numFmtId="172" fontId="9" fillId="0" borderId="0" xfId="8405" applyNumberFormat="1" applyFont="1"/>
    <xf numFmtId="3" fontId="9" fillId="0" borderId="0" xfId="8405" applyNumberFormat="1" applyFont="1" applyAlignment="1">
      <alignment horizontal="right"/>
    </xf>
    <xf numFmtId="1" fontId="9" fillId="0" borderId="0" xfId="8405" applyFont="1" applyAlignment="1">
      <alignment horizontal="right"/>
    </xf>
    <xf numFmtId="0" fontId="25" fillId="0" borderId="0" xfId="59" applyFont="1" applyAlignment="1">
      <alignment horizontal="left" vertical="center"/>
    </xf>
    <xf numFmtId="0" fontId="23" fillId="0" borderId="0" xfId="59" applyFont="1"/>
    <xf numFmtId="189" fontId="24" fillId="0" borderId="0" xfId="12" applyNumberFormat="1" applyFont="1" applyFill="1"/>
    <xf numFmtId="0" fontId="9" fillId="0" borderId="0" xfId="59" applyFont="1" applyAlignment="1">
      <alignment horizontal="left" vertical="center" wrapText="1"/>
    </xf>
    <xf numFmtId="0" fontId="9" fillId="0" borderId="0" xfId="51" applyFont="1" applyAlignment="1">
      <alignment vertical="center"/>
    </xf>
    <xf numFmtId="182" fontId="23" fillId="0" borderId="0" xfId="51" applyNumberFormat="1" applyFont="1"/>
    <xf numFmtId="0" fontId="25" fillId="0" borderId="0" xfId="51" applyFont="1" applyAlignment="1">
      <alignment vertical="center"/>
    </xf>
    <xf numFmtId="0" fontId="9" fillId="0" borderId="0" xfId="51" applyFont="1" applyAlignment="1">
      <alignment horizontal="center" vertical="center"/>
    </xf>
    <xf numFmtId="1" fontId="33" fillId="0" borderId="0" xfId="8405" applyFont="1"/>
    <xf numFmtId="172" fontId="266" fillId="0" borderId="0" xfId="8405" applyNumberFormat="1" applyFont="1" applyAlignment="1">
      <alignment horizontal="center"/>
    </xf>
    <xf numFmtId="172" fontId="267" fillId="0" borderId="0" xfId="8405" applyNumberFormat="1" applyFont="1" applyAlignment="1">
      <alignment horizontal="center"/>
    </xf>
    <xf numFmtId="1" fontId="255" fillId="0" borderId="0" xfId="8408" applyFont="1"/>
    <xf numFmtId="0" fontId="26" fillId="0" borderId="8" xfId="29" applyFont="1" applyBorder="1" applyAlignment="1">
      <alignment horizontal="center" vertical="center" wrapText="1"/>
    </xf>
    <xf numFmtId="0" fontId="26" fillId="0" borderId="8" xfId="59" applyFont="1" applyBorder="1" applyAlignment="1">
      <alignment vertical="center" wrapText="1"/>
    </xf>
    <xf numFmtId="0" fontId="26" fillId="0" borderId="8" xfId="59" applyFont="1" applyBorder="1" applyAlignment="1">
      <alignment horizontal="center" vertical="center" wrapText="1"/>
    </xf>
    <xf numFmtId="173" fontId="26" fillId="0" borderId="8" xfId="12" applyNumberFormat="1" applyFont="1" applyFill="1" applyBorder="1" applyAlignment="1">
      <alignment horizontal="right" vertical="center" wrapText="1"/>
    </xf>
    <xf numFmtId="212" fontId="26" fillId="0" borderId="8" xfId="8405" applyNumberFormat="1" applyFont="1" applyBorder="1" applyAlignment="1">
      <alignment horizontal="right" vertical="center" wrapText="1"/>
    </xf>
    <xf numFmtId="212" fontId="26" fillId="0" borderId="8" xfId="12" applyNumberFormat="1" applyFont="1" applyFill="1" applyBorder="1" applyAlignment="1">
      <alignment horizontal="right" vertical="center" wrapText="1"/>
    </xf>
    <xf numFmtId="1" fontId="26" fillId="0" borderId="8" xfId="8405" applyFont="1" applyBorder="1" applyAlignment="1">
      <alignment vertical="center" wrapText="1"/>
    </xf>
    <xf numFmtId="0" fontId="255" fillId="0" borderId="6" xfId="29" quotePrefix="1" applyFont="1" applyBorder="1" applyAlignment="1">
      <alignment horizontal="center" vertical="center" wrapText="1"/>
    </xf>
    <xf numFmtId="212" fontId="255" fillId="0" borderId="6" xfId="8416" applyNumberFormat="1" applyFont="1" applyBorder="1" applyAlignment="1">
      <alignment horizontal="right" vertical="center" wrapText="1"/>
    </xf>
    <xf numFmtId="0" fontId="255" fillId="0" borderId="6" xfId="59" quotePrefix="1" applyFont="1" applyBorder="1" applyAlignment="1">
      <alignment vertical="center" wrapText="1"/>
    </xf>
    <xf numFmtId="173" fontId="255" fillId="0" borderId="6" xfId="12" applyNumberFormat="1" applyFont="1" applyFill="1" applyBorder="1" applyAlignment="1">
      <alignment vertical="center" wrapText="1"/>
    </xf>
    <xf numFmtId="0" fontId="26" fillId="0" borderId="6" xfId="29" applyFont="1" applyBorder="1" applyAlignment="1">
      <alignment horizontal="center" vertical="center" wrapText="1"/>
    </xf>
    <xf numFmtId="0" fontId="26" fillId="0" borderId="6" xfId="59" applyFont="1" applyBorder="1" applyAlignment="1">
      <alignment vertical="center" wrapText="1"/>
    </xf>
    <xf numFmtId="173" fontId="26" fillId="0" borderId="6" xfId="12" applyNumberFormat="1" applyFont="1" applyFill="1" applyBorder="1" applyAlignment="1">
      <alignment horizontal="right" vertical="center" wrapText="1"/>
    </xf>
    <xf numFmtId="212" fontId="26" fillId="0" borderId="6" xfId="12" applyNumberFormat="1" applyFont="1" applyFill="1" applyBorder="1" applyAlignment="1">
      <alignment horizontal="right" vertical="center" wrapText="1"/>
    </xf>
    <xf numFmtId="43" fontId="26" fillId="0" borderId="6" xfId="12" applyFont="1" applyFill="1" applyBorder="1" applyAlignment="1">
      <alignment horizontal="right" vertical="center" wrapText="1"/>
    </xf>
    <xf numFmtId="212" fontId="255" fillId="0" borderId="6" xfId="8405" applyNumberFormat="1" applyFont="1" applyBorder="1" applyAlignment="1">
      <alignment horizontal="right" vertical="center" wrapText="1"/>
    </xf>
    <xf numFmtId="43" fontId="255" fillId="0" borderId="6" xfId="12" applyFont="1" applyFill="1" applyBorder="1" applyAlignment="1">
      <alignment vertical="center" wrapText="1"/>
    </xf>
    <xf numFmtId="0" fontId="255" fillId="0" borderId="6" xfId="29" applyFont="1" applyBorder="1" applyAlignment="1">
      <alignment horizontal="center" vertical="center" wrapText="1"/>
    </xf>
    <xf numFmtId="43" fontId="268" fillId="0" borderId="6" xfId="12" applyFont="1" applyFill="1" applyBorder="1" applyAlignment="1">
      <alignment vertical="center" wrapText="1"/>
    </xf>
    <xf numFmtId="212" fontId="255" fillId="0" borderId="6" xfId="8416" applyNumberFormat="1" applyFont="1" applyBorder="1" applyAlignment="1">
      <alignment vertical="center" wrapText="1"/>
    </xf>
    <xf numFmtId="43" fontId="26" fillId="0" borderId="6" xfId="12" applyFont="1" applyFill="1" applyBorder="1" applyAlignment="1">
      <alignment vertical="center" wrapText="1"/>
    </xf>
    <xf numFmtId="1" fontId="25" fillId="0" borderId="0" xfId="8405" applyFont="1" applyAlignment="1">
      <alignment wrapText="1"/>
    </xf>
    <xf numFmtId="212" fontId="255" fillId="0" borderId="6" xfId="8405" applyNumberFormat="1" applyFont="1" applyBorder="1" applyAlignment="1">
      <alignment vertical="center" wrapText="1"/>
    </xf>
    <xf numFmtId="212" fontId="26" fillId="0" borderId="6" xfId="8405" applyNumberFormat="1" applyFont="1" applyBorder="1" applyAlignment="1">
      <alignment vertical="center" wrapText="1"/>
    </xf>
    <xf numFmtId="212" fontId="26" fillId="0" borderId="6" xfId="8405" applyNumberFormat="1" applyFont="1" applyBorder="1" applyAlignment="1">
      <alignment horizontal="right" vertical="center" wrapText="1"/>
    </xf>
    <xf numFmtId="1" fontId="26" fillId="0" borderId="6" xfId="8405" applyFont="1" applyBorder="1" applyAlignment="1">
      <alignment horizontal="center" vertical="center" wrapText="1"/>
    </xf>
    <xf numFmtId="1" fontId="255" fillId="0" borderId="48" xfId="8405" applyFont="1" applyBorder="1" applyAlignment="1">
      <alignment vertical="center" wrapText="1"/>
    </xf>
    <xf numFmtId="212" fontId="255" fillId="0" borderId="48" xfId="8405" applyNumberFormat="1" applyFont="1" applyBorder="1" applyAlignment="1">
      <alignment vertical="center" wrapText="1"/>
    </xf>
    <xf numFmtId="212" fontId="255" fillId="0" borderId="48" xfId="8405" applyNumberFormat="1" applyFont="1" applyBorder="1" applyAlignment="1">
      <alignment horizontal="right" vertical="center" wrapText="1"/>
    </xf>
    <xf numFmtId="43" fontId="255" fillId="0" borderId="6" xfId="12" applyFont="1" applyFill="1" applyBorder="1" applyAlignment="1">
      <alignment horizontal="right" vertical="center"/>
    </xf>
    <xf numFmtId="0" fontId="9" fillId="0" borderId="48" xfId="0" quotePrefix="1" applyFont="1" applyBorder="1" applyAlignment="1">
      <alignment horizontal="center" vertical="center" wrapText="1"/>
    </xf>
    <xf numFmtId="0" fontId="9" fillId="0" borderId="48" xfId="0" applyFont="1" applyBorder="1" applyAlignment="1">
      <alignment horizontal="left" vertical="center" wrapText="1"/>
    </xf>
    <xf numFmtId="0" fontId="9" fillId="0" borderId="48" xfId="0" applyFont="1" applyBorder="1" applyAlignment="1">
      <alignment horizontal="center" vertical="center" wrapText="1"/>
    </xf>
    <xf numFmtId="189" fontId="9" fillId="0" borderId="48" xfId="12" applyNumberFormat="1" applyFont="1" applyFill="1" applyBorder="1" applyAlignment="1">
      <alignment horizontal="right" vertical="center" wrapText="1"/>
    </xf>
    <xf numFmtId="0" fontId="24" fillId="0" borderId="5" xfId="0" applyFont="1" applyBorder="1" applyAlignment="1">
      <alignment horizontal="center" vertical="center" wrapText="1"/>
    </xf>
    <xf numFmtId="0" fontId="26" fillId="0" borderId="6" xfId="59" applyFont="1" applyBorder="1" applyAlignment="1">
      <alignment horizontal="center" vertical="center" wrapText="1"/>
    </xf>
    <xf numFmtId="0" fontId="255" fillId="0" borderId="48" xfId="59" applyFont="1" applyBorder="1" applyAlignment="1">
      <alignment horizontal="center" vertical="center" wrapText="1"/>
    </xf>
    <xf numFmtId="0" fontId="26" fillId="0" borderId="7" xfId="51" applyFont="1" applyBorder="1" applyAlignment="1">
      <alignment horizontal="center" vertical="center" wrapText="1"/>
    </xf>
    <xf numFmtId="0" fontId="26" fillId="0" borderId="7" xfId="51" applyFont="1" applyBorder="1" applyAlignment="1">
      <alignment horizontal="left" vertical="center" wrapText="1"/>
    </xf>
    <xf numFmtId="3" fontId="26" fillId="0" borderId="7" xfId="51" applyNumberFormat="1" applyFont="1" applyBorder="1" applyAlignment="1">
      <alignment horizontal="right" vertical="center" wrapText="1"/>
    </xf>
    <xf numFmtId="212" fontId="26" fillId="0" borderId="7" xfId="51" applyNumberFormat="1" applyFont="1" applyBorder="1" applyAlignment="1">
      <alignment horizontal="right" vertical="center" wrapText="1"/>
    </xf>
    <xf numFmtId="0" fontId="255" fillId="0" borderId="7" xfId="51" applyFont="1" applyBorder="1" applyAlignment="1">
      <alignment vertical="center"/>
    </xf>
    <xf numFmtId="0" fontId="26" fillId="0" borderId="6" xfId="51" applyFont="1" applyBorder="1" applyAlignment="1">
      <alignment vertical="center" wrapText="1"/>
    </xf>
    <xf numFmtId="0" fontId="255" fillId="0" borderId="6" xfId="51" applyFont="1" applyBorder="1" applyAlignment="1">
      <alignment horizontal="right" vertical="center" wrapText="1"/>
    </xf>
    <xf numFmtId="212" fontId="255" fillId="0" borderId="6" xfId="51" applyNumberFormat="1" applyFont="1" applyBorder="1" applyAlignment="1">
      <alignment horizontal="right" vertical="center" wrapText="1"/>
    </xf>
    <xf numFmtId="0" fontId="255" fillId="0" borderId="6" xfId="51" applyFont="1" applyBorder="1" applyAlignment="1">
      <alignment vertical="center"/>
    </xf>
    <xf numFmtId="0" fontId="26" fillId="0" borderId="6" xfId="8412" applyFont="1" applyBorder="1" applyAlignment="1">
      <alignment vertical="center" wrapText="1"/>
    </xf>
    <xf numFmtId="0" fontId="26" fillId="0" borderId="6" xfId="8412" applyFont="1" applyBorder="1" applyAlignment="1">
      <alignment horizontal="center" vertical="center" wrapText="1"/>
    </xf>
    <xf numFmtId="0" fontId="26" fillId="0" borderId="6" xfId="51" applyFont="1" applyBorder="1" applyAlignment="1">
      <alignment horizontal="right" vertical="center" wrapText="1"/>
    </xf>
    <xf numFmtId="212" fontId="26" fillId="0" borderId="6" xfId="51" applyNumberFormat="1" applyFont="1" applyBorder="1" applyAlignment="1">
      <alignment horizontal="right" vertical="center" wrapText="1"/>
    </xf>
    <xf numFmtId="0" fontId="26" fillId="0" borderId="6" xfId="51" applyFont="1" applyBorder="1"/>
    <xf numFmtId="0" fontId="255" fillId="0" borderId="6" xfId="51" quotePrefix="1" applyFont="1" applyBorder="1" applyAlignment="1">
      <alignment horizontal="center" vertical="center" wrapText="1"/>
    </xf>
    <xf numFmtId="0" fontId="255" fillId="0" borderId="6" xfId="8412" applyFont="1" applyBorder="1" applyAlignment="1">
      <alignment vertical="center" wrapText="1"/>
    </xf>
    <xf numFmtId="0" fontId="255" fillId="0" borderId="6" xfId="8412" applyFont="1" applyBorder="1" applyAlignment="1">
      <alignment horizontal="center" vertical="center" wrapText="1"/>
    </xf>
    <xf numFmtId="173" fontId="255" fillId="0" borderId="6" xfId="8336" applyNumberFormat="1" applyFont="1" applyFill="1" applyBorder="1" applyAlignment="1">
      <alignment horizontal="right" vertical="center" wrapText="1"/>
    </xf>
    <xf numFmtId="0" fontId="255" fillId="0" borderId="6" xfId="59" applyFont="1" applyBorder="1" applyAlignment="1">
      <alignment horizontal="right" vertical="center" wrapText="1"/>
    </xf>
    <xf numFmtId="212" fontId="255" fillId="0" borderId="6" xfId="59" applyNumberFormat="1" applyFont="1" applyBorder="1" applyAlignment="1">
      <alignment horizontal="right" vertical="center" wrapText="1"/>
    </xf>
    <xf numFmtId="212" fontId="255" fillId="0" borderId="6" xfId="8336" applyNumberFormat="1" applyFont="1" applyFill="1" applyBorder="1" applyAlignment="1">
      <alignment horizontal="right" vertical="center" wrapText="1"/>
    </xf>
    <xf numFmtId="0" fontId="255" fillId="0" borderId="6" xfId="51" applyFont="1" applyBorder="1"/>
    <xf numFmtId="3" fontId="255" fillId="0" borderId="6" xfId="8407" applyFont="1" applyBorder="1" applyAlignment="1">
      <alignment horizontal="right" vertical="center" wrapText="1"/>
    </xf>
    <xf numFmtId="182" fontId="255" fillId="0" borderId="6" xfId="8413" applyNumberFormat="1" applyFont="1" applyBorder="1" applyAlignment="1">
      <alignment horizontal="right" vertical="center"/>
    </xf>
    <xf numFmtId="212" fontId="255" fillId="0" borderId="6" xfId="1221" applyNumberFormat="1" applyFont="1" applyFill="1" applyBorder="1" applyAlignment="1">
      <alignment horizontal="right" vertical="center" wrapText="1"/>
    </xf>
    <xf numFmtId="182" fontId="255" fillId="0" borderId="6" xfId="8414" applyNumberFormat="1" applyFont="1" applyBorder="1" applyAlignment="1">
      <alignment horizontal="right" vertical="center"/>
    </xf>
    <xf numFmtId="182" fontId="255" fillId="0" borderId="6" xfId="8413" applyNumberFormat="1" applyFont="1" applyBorder="1" applyAlignment="1">
      <alignment horizontal="right" vertical="center" wrapText="1"/>
    </xf>
    <xf numFmtId="212" fontId="255" fillId="0" borderId="6" xfId="8413" applyNumberFormat="1" applyFont="1" applyBorder="1" applyAlignment="1">
      <alignment horizontal="right" vertical="center"/>
    </xf>
    <xf numFmtId="0" fontId="255" fillId="0" borderId="6" xfId="59" applyFont="1" applyBorder="1" applyAlignment="1">
      <alignment horizontal="right" vertical="center"/>
    </xf>
    <xf numFmtId="212" fontId="7" fillId="0" borderId="6" xfId="59" applyNumberFormat="1" applyFont="1" applyBorder="1" applyAlignment="1">
      <alignment horizontal="right" vertical="center"/>
    </xf>
    <xf numFmtId="3" fontId="255" fillId="0" borderId="6" xfId="59" applyNumberFormat="1" applyFont="1" applyBorder="1" applyAlignment="1">
      <alignment horizontal="right" vertical="center"/>
    </xf>
    <xf numFmtId="173" fontId="255" fillId="0" borderId="6" xfId="12" applyNumberFormat="1" applyFont="1" applyFill="1" applyBorder="1" applyAlignment="1">
      <alignment vertical="center"/>
    </xf>
    <xf numFmtId="0" fontId="255" fillId="0" borderId="6" xfId="59" applyFont="1" applyBorder="1" applyAlignment="1">
      <alignment vertical="center"/>
    </xf>
    <xf numFmtId="3" fontId="255" fillId="0" borderId="6" xfId="59" applyNumberFormat="1" applyFont="1" applyBorder="1" applyAlignment="1">
      <alignment horizontal="right" vertical="center" wrapText="1"/>
    </xf>
    <xf numFmtId="0" fontId="255" fillId="0" borderId="6" xfId="8412" applyFont="1" applyBorder="1" applyAlignment="1">
      <alignment horizontal="right" vertical="center" wrapText="1"/>
    </xf>
    <xf numFmtId="212" fontId="255" fillId="0" borderId="6" xfId="8412" applyNumberFormat="1" applyFont="1" applyBorder="1" applyAlignment="1">
      <alignment horizontal="right" vertical="center" wrapText="1"/>
    </xf>
    <xf numFmtId="212" fontId="255" fillId="0" borderId="6" xfId="8415" applyNumberFormat="1" applyFont="1" applyBorder="1" applyAlignment="1">
      <alignment horizontal="right" vertical="center" wrapText="1"/>
    </xf>
    <xf numFmtId="0" fontId="255" fillId="0" borderId="6" xfId="59" applyFont="1" applyBorder="1" applyAlignment="1">
      <alignment horizontal="left" vertical="center" wrapText="1"/>
    </xf>
    <xf numFmtId="189" fontId="255" fillId="0" borderId="6" xfId="12" quotePrefix="1" applyNumberFormat="1" applyFont="1" applyFill="1" applyBorder="1" applyAlignment="1">
      <alignment horizontal="right" vertical="center" wrapText="1"/>
    </xf>
    <xf numFmtId="212" fontId="255" fillId="0" borderId="6" xfId="8414" applyNumberFormat="1" applyFont="1" applyBorder="1" applyAlignment="1">
      <alignment horizontal="right" vertical="center"/>
    </xf>
    <xf numFmtId="0" fontId="255" fillId="0" borderId="48" xfId="51" applyFont="1" applyBorder="1" applyAlignment="1">
      <alignment horizontal="center" vertical="center" wrapText="1"/>
    </xf>
    <xf numFmtId="0" fontId="255" fillId="0" borderId="48" xfId="51" applyFont="1" applyBorder="1" applyAlignment="1">
      <alignment vertical="center" wrapText="1"/>
    </xf>
    <xf numFmtId="0" fontId="255" fillId="0" borderId="48" xfId="51" applyFont="1" applyBorder="1" applyAlignment="1">
      <alignment horizontal="right" vertical="center" wrapText="1"/>
    </xf>
    <xf numFmtId="212" fontId="255" fillId="0" borderId="48" xfId="51" applyNumberFormat="1" applyFont="1" applyBorder="1" applyAlignment="1">
      <alignment horizontal="right" vertical="center" wrapText="1"/>
    </xf>
    <xf numFmtId="0" fontId="255" fillId="0" borderId="48" xfId="51" applyFont="1" applyBorder="1" applyAlignment="1">
      <alignment vertical="center"/>
    </xf>
    <xf numFmtId="173" fontId="26" fillId="0" borderId="7" xfId="12" applyNumberFormat="1" applyFont="1" applyFill="1" applyBorder="1" applyAlignment="1">
      <alignment horizontal="right" vertical="center" wrapText="1"/>
    </xf>
    <xf numFmtId="0" fontId="255" fillId="0" borderId="6" xfId="59" applyFont="1" applyBorder="1" applyAlignment="1">
      <alignment horizontal="center" wrapText="1"/>
    </xf>
    <xf numFmtId="212" fontId="255" fillId="0" borderId="6" xfId="8410" applyNumberFormat="1" applyFont="1" applyFill="1" applyBorder="1" applyAlignment="1">
      <alignment horizontal="right" vertical="center" wrapText="1"/>
    </xf>
    <xf numFmtId="212" fontId="268" fillId="0" borderId="6" xfId="12" applyNumberFormat="1" applyFont="1" applyFill="1" applyBorder="1" applyAlignment="1">
      <alignment horizontal="right" vertical="center" wrapText="1"/>
    </xf>
    <xf numFmtId="0" fontId="26" fillId="0" borderId="6" xfId="59" applyFont="1" applyBorder="1" applyAlignment="1">
      <alignment horizontal="center" wrapText="1"/>
    </xf>
    <xf numFmtId="0" fontId="268" fillId="0" borderId="6" xfId="59" applyFont="1" applyBorder="1" applyAlignment="1">
      <alignment horizontal="center" wrapText="1"/>
    </xf>
    <xf numFmtId="212" fontId="255" fillId="0" borderId="6" xfId="8411" applyNumberFormat="1" applyFont="1" applyBorder="1" applyAlignment="1">
      <alignment horizontal="right" vertical="center" wrapText="1"/>
    </xf>
    <xf numFmtId="0" fontId="26" fillId="0" borderId="6" xfId="59" applyFont="1" applyBorder="1" applyAlignment="1">
      <alignment horizontal="left" vertical="center" wrapText="1"/>
    </xf>
    <xf numFmtId="3" fontId="26" fillId="0" borderId="6" xfId="59" applyNumberFormat="1" applyFont="1" applyBorder="1" applyAlignment="1">
      <alignment horizontal="right" vertical="center" wrapText="1"/>
    </xf>
    <xf numFmtId="212" fontId="26" fillId="0" borderId="6" xfId="59" applyNumberFormat="1" applyFont="1" applyBorder="1" applyAlignment="1">
      <alignment horizontal="right" vertical="center" wrapText="1"/>
    </xf>
    <xf numFmtId="0" fontId="263" fillId="0" borderId="6" xfId="59" applyFont="1" applyBorder="1" applyAlignment="1">
      <alignment horizontal="center" wrapText="1"/>
    </xf>
    <xf numFmtId="212" fontId="26" fillId="0" borderId="6" xfId="8411" applyNumberFormat="1" applyFont="1" applyBorder="1" applyAlignment="1">
      <alignment horizontal="right" vertical="center" wrapText="1"/>
    </xf>
    <xf numFmtId="0" fontId="255" fillId="0" borderId="6" xfId="59" quotePrefix="1" applyFont="1" applyBorder="1" applyAlignment="1">
      <alignment horizontal="left" vertical="center" wrapText="1"/>
    </xf>
    <xf numFmtId="0" fontId="26" fillId="0" borderId="6" xfId="59" quotePrefix="1" applyFont="1" applyBorder="1" applyAlignment="1">
      <alignment vertical="center" wrapText="1"/>
    </xf>
    <xf numFmtId="189" fontId="26" fillId="0" borderId="6" xfId="59" applyNumberFormat="1" applyFont="1" applyBorder="1" applyAlignment="1">
      <alignment horizontal="right" vertical="center" wrapText="1"/>
    </xf>
    <xf numFmtId="189" fontId="26" fillId="0" borderId="6" xfId="12" applyNumberFormat="1" applyFont="1" applyFill="1" applyBorder="1" applyAlignment="1">
      <alignment horizontal="right" vertical="center" wrapText="1"/>
    </xf>
    <xf numFmtId="0" fontId="268" fillId="0" borderId="6" xfId="59" applyFont="1" applyBorder="1" applyAlignment="1">
      <alignment horizontal="center" vertical="center" wrapText="1"/>
    </xf>
    <xf numFmtId="0" fontId="268" fillId="0" borderId="6" xfId="59" applyFont="1" applyBorder="1" applyAlignment="1">
      <alignment horizontal="left" vertical="center" wrapText="1"/>
    </xf>
    <xf numFmtId="189" fontId="268" fillId="0" borderId="6" xfId="12" applyNumberFormat="1" applyFont="1" applyFill="1" applyBorder="1" applyAlignment="1">
      <alignment horizontal="right" vertical="center" wrapText="1"/>
    </xf>
    <xf numFmtId="0" fontId="255" fillId="0" borderId="6" xfId="59" quotePrefix="1" applyFont="1" applyBorder="1" applyAlignment="1">
      <alignment horizontal="center" wrapText="1"/>
    </xf>
    <xf numFmtId="189" fontId="268" fillId="0" borderId="6" xfId="12" applyNumberFormat="1" applyFont="1" applyFill="1" applyBorder="1" applyAlignment="1">
      <alignment horizontal="center" vertical="center" wrapText="1"/>
    </xf>
    <xf numFmtId="189" fontId="268" fillId="0" borderId="6" xfId="12" applyNumberFormat="1" applyFont="1" applyFill="1" applyBorder="1" applyAlignment="1">
      <alignment horizontal="left" vertical="center" wrapText="1"/>
    </xf>
    <xf numFmtId="189" fontId="268" fillId="0" borderId="6" xfId="12" applyNumberFormat="1" applyFont="1" applyFill="1" applyBorder="1" applyAlignment="1">
      <alignment horizontal="center" wrapText="1"/>
    </xf>
    <xf numFmtId="3" fontId="255" fillId="0" borderId="6" xfId="59" applyNumberFormat="1" applyFont="1" applyBorder="1" applyAlignment="1">
      <alignment horizontal="center" vertical="center" wrapText="1"/>
    </xf>
    <xf numFmtId="212" fontId="255" fillId="0" borderId="7" xfId="12" applyNumberFormat="1" applyFont="1" applyFill="1" applyBorder="1" applyAlignment="1">
      <alignment horizontal="right" vertical="center" wrapText="1"/>
    </xf>
    <xf numFmtId="212" fontId="26" fillId="0" borderId="7" xfId="59" applyNumberFormat="1" applyFont="1" applyBorder="1" applyAlignment="1">
      <alignment horizontal="right" vertical="center" wrapText="1"/>
    </xf>
    <xf numFmtId="1" fontId="26" fillId="0" borderId="7" xfId="59" applyNumberFormat="1" applyFont="1" applyBorder="1" applyAlignment="1">
      <alignment horizontal="center" vertical="center" wrapText="1"/>
    </xf>
    <xf numFmtId="1" fontId="268" fillId="0" borderId="6" xfId="8405" applyFont="1" applyBorder="1" applyAlignment="1">
      <alignment horizontal="center" vertical="center" wrapText="1"/>
    </xf>
    <xf numFmtId="2" fontId="268" fillId="0" borderId="6" xfId="59" applyNumberFormat="1" applyFont="1" applyBorder="1" applyAlignment="1">
      <alignment horizontal="right" vertical="center" wrapText="1"/>
    </xf>
    <xf numFmtId="212" fontId="268" fillId="0" borderId="6" xfId="59" applyNumberFormat="1" applyFont="1" applyBorder="1" applyAlignment="1">
      <alignment horizontal="right" vertical="center" wrapText="1"/>
    </xf>
    <xf numFmtId="0" fontId="26" fillId="0" borderId="6" xfId="59" applyFont="1" applyBorder="1" applyAlignment="1">
      <alignment horizontal="right" vertical="center" wrapText="1"/>
    </xf>
    <xf numFmtId="212" fontId="255" fillId="0" borderId="6" xfId="50" applyNumberFormat="1" applyFont="1" applyFill="1" applyBorder="1" applyAlignment="1">
      <alignment horizontal="right" vertical="center" wrapText="1"/>
    </xf>
    <xf numFmtId="189" fontId="255" fillId="0" borderId="6" xfId="59" applyNumberFormat="1" applyFont="1" applyBorder="1" applyAlignment="1">
      <alignment horizontal="right" vertical="center" wrapText="1"/>
    </xf>
    <xf numFmtId="1" fontId="255" fillId="0" borderId="6" xfId="8405" applyFont="1" applyBorder="1"/>
    <xf numFmtId="43" fontId="255" fillId="0" borderId="6" xfId="12" applyFont="1" applyFill="1" applyBorder="1" applyAlignment="1">
      <alignment horizontal="center" vertical="center" wrapText="1"/>
    </xf>
    <xf numFmtId="9" fontId="255" fillId="0" borderId="6" xfId="59" applyNumberFormat="1" applyFont="1" applyBorder="1" applyAlignment="1">
      <alignment horizontal="center" vertical="center" wrapText="1"/>
    </xf>
    <xf numFmtId="1" fontId="255" fillId="0" borderId="48" xfId="8405" applyFont="1" applyBorder="1"/>
    <xf numFmtId="1" fontId="255" fillId="0" borderId="48" xfId="8405" applyFont="1" applyBorder="1" applyAlignment="1">
      <alignment horizontal="left" wrapText="1"/>
    </xf>
    <xf numFmtId="1" fontId="255" fillId="0" borderId="48" xfId="8405" applyFont="1" applyBorder="1" applyAlignment="1">
      <alignment horizontal="center"/>
    </xf>
    <xf numFmtId="172" fontId="255" fillId="0" borderId="48" xfId="8405" applyNumberFormat="1" applyFont="1" applyBorder="1" applyAlignment="1">
      <alignment horizontal="right"/>
    </xf>
    <xf numFmtId="212" fontId="255" fillId="0" borderId="48" xfId="8405" applyNumberFormat="1" applyFont="1" applyBorder="1" applyAlignment="1">
      <alignment horizontal="right"/>
    </xf>
    <xf numFmtId="0" fontId="255" fillId="0" borderId="48" xfId="59" quotePrefix="1" applyFont="1" applyBorder="1" applyAlignment="1">
      <alignment vertical="center" wrapText="1"/>
    </xf>
    <xf numFmtId="0" fontId="26" fillId="0" borderId="8" xfId="4358" applyFont="1" applyBorder="1" applyAlignment="1">
      <alignment horizontal="center" vertical="center" wrapText="1"/>
    </xf>
    <xf numFmtId="0" fontId="26" fillId="0" borderId="8" xfId="4358" applyFont="1" applyBorder="1" applyAlignment="1">
      <alignment vertical="center" wrapText="1"/>
    </xf>
    <xf numFmtId="0" fontId="255" fillId="0" borderId="8" xfId="4358" applyFont="1" applyBorder="1" applyAlignment="1">
      <alignment horizontal="center" vertical="center" wrapText="1"/>
    </xf>
    <xf numFmtId="0" fontId="255" fillId="0" borderId="8" xfId="4358" applyFont="1" applyBorder="1" applyAlignment="1">
      <alignment vertical="center"/>
    </xf>
    <xf numFmtId="0" fontId="255" fillId="5" borderId="8" xfId="4358" applyFont="1" applyFill="1" applyBorder="1" applyAlignment="1">
      <alignment vertical="center"/>
    </xf>
    <xf numFmtId="0" fontId="255" fillId="0" borderId="8" xfId="4358" applyFont="1" applyBorder="1" applyAlignment="1">
      <alignment horizontal="center" vertical="center"/>
    </xf>
    <xf numFmtId="0" fontId="26" fillId="0" borderId="6" xfId="4358" applyFont="1" applyBorder="1" applyAlignment="1">
      <alignment horizontal="center" vertical="center" wrapText="1"/>
    </xf>
    <xf numFmtId="0" fontId="26" fillId="0" borderId="6" xfId="4358" applyFont="1" applyBorder="1" applyAlignment="1">
      <alignment vertical="center" wrapText="1"/>
    </xf>
    <xf numFmtId="0" fontId="255" fillId="0" borderId="6" xfId="4358" applyFont="1" applyBorder="1" applyAlignment="1">
      <alignment vertical="center"/>
    </xf>
    <xf numFmtId="0" fontId="255" fillId="5" borderId="6" xfId="4358" applyFont="1" applyFill="1" applyBorder="1" applyAlignment="1">
      <alignment vertical="center"/>
    </xf>
    <xf numFmtId="0" fontId="255" fillId="0" borderId="6" xfId="4358" applyFont="1" applyBorder="1" applyAlignment="1">
      <alignment horizontal="center" vertical="center"/>
    </xf>
    <xf numFmtId="0" fontId="255" fillId="0" borderId="6" xfId="4358" applyFont="1" applyBorder="1" applyAlignment="1">
      <alignment horizontal="center" vertical="center" wrapText="1"/>
    </xf>
    <xf numFmtId="0" fontId="255" fillId="0" borderId="6" xfId="4358" applyFont="1" applyBorder="1" applyAlignment="1">
      <alignment vertical="center" wrapText="1"/>
    </xf>
    <xf numFmtId="182" fontId="255" fillId="5" borderId="6" xfId="4274" applyNumberFormat="1" applyFont="1" applyFill="1" applyBorder="1" applyAlignment="1">
      <alignment vertical="center"/>
    </xf>
    <xf numFmtId="317" fontId="255" fillId="5" borderId="6" xfId="4274" applyNumberFormat="1" applyFont="1" applyFill="1" applyBorder="1" applyAlignment="1">
      <alignment vertical="center"/>
    </xf>
    <xf numFmtId="173" fontId="255" fillId="0" borderId="6" xfId="4358" applyNumberFormat="1" applyFont="1" applyBorder="1" applyAlignment="1">
      <alignment vertical="center"/>
    </xf>
    <xf numFmtId="173" fontId="255" fillId="5" borderId="6" xfId="12" applyNumberFormat="1" applyFont="1" applyFill="1" applyBorder="1" applyAlignment="1">
      <alignment vertical="center"/>
    </xf>
    <xf numFmtId="317" fontId="255" fillId="0" borderId="6" xfId="12" applyNumberFormat="1" applyFont="1" applyFill="1" applyBorder="1" applyAlignment="1">
      <alignment horizontal="right" vertical="center"/>
    </xf>
    <xf numFmtId="317" fontId="255" fillId="0" borderId="6" xfId="12" applyNumberFormat="1" applyFont="1" applyFill="1" applyBorder="1" applyAlignment="1">
      <alignment vertical="center"/>
    </xf>
    <xf numFmtId="49" fontId="255" fillId="0" borderId="6" xfId="4358" applyNumberFormat="1" applyFont="1" applyBorder="1" applyAlignment="1">
      <alignment horizontal="center" vertical="center" wrapText="1"/>
    </xf>
    <xf numFmtId="49" fontId="255" fillId="0" borderId="6" xfId="4358" applyNumberFormat="1" applyFont="1" applyBorder="1" applyAlignment="1">
      <alignment vertical="center" wrapText="1"/>
    </xf>
    <xf numFmtId="0" fontId="268" fillId="0" borderId="6" xfId="4358" applyFont="1" applyBorder="1" applyAlignment="1">
      <alignment vertical="center"/>
    </xf>
    <xf numFmtId="189" fontId="255" fillId="5" borderId="6" xfId="12" applyNumberFormat="1" applyFont="1" applyFill="1" applyBorder="1" applyAlignment="1">
      <alignment horizontal="right" vertical="center" wrapText="1"/>
    </xf>
    <xf numFmtId="173" fontId="255" fillId="0" borderId="6" xfId="12" applyNumberFormat="1" applyFont="1" applyBorder="1" applyAlignment="1">
      <alignment vertical="center"/>
    </xf>
    <xf numFmtId="3" fontId="255" fillId="0" borderId="6" xfId="4358" applyNumberFormat="1" applyFont="1" applyBorder="1" applyAlignment="1">
      <alignment vertical="center"/>
    </xf>
    <xf numFmtId="3" fontId="268" fillId="0" borderId="6" xfId="4358" applyNumberFormat="1" applyFont="1" applyBorder="1" applyAlignment="1">
      <alignment vertical="center"/>
    </xf>
    <xf numFmtId="173" fontId="268" fillId="5" borderId="6" xfId="12" applyNumberFormat="1" applyFont="1" applyFill="1" applyBorder="1" applyAlignment="1">
      <alignment vertical="center"/>
    </xf>
    <xf numFmtId="212" fontId="268" fillId="5" borderId="6" xfId="12" applyNumberFormat="1" applyFont="1" applyFill="1" applyBorder="1" applyAlignment="1">
      <alignment vertical="center"/>
    </xf>
    <xf numFmtId="212" fontId="255" fillId="0" borderId="6" xfId="12" applyNumberFormat="1" applyFont="1" applyFill="1" applyBorder="1" applyAlignment="1">
      <alignment vertical="center"/>
    </xf>
    <xf numFmtId="173" fontId="268" fillId="0" borderId="6" xfId="12" applyNumberFormat="1" applyFont="1" applyFill="1" applyBorder="1" applyAlignment="1">
      <alignment vertical="center"/>
    </xf>
    <xf numFmtId="212" fontId="255" fillId="5" borderId="6" xfId="4274" applyNumberFormat="1" applyFont="1" applyFill="1" applyBorder="1" applyAlignment="1">
      <alignment horizontal="right" vertical="center"/>
    </xf>
    <xf numFmtId="173" fontId="255" fillId="0" borderId="49" xfId="12" applyNumberFormat="1" applyFont="1" applyFill="1" applyBorder="1" applyAlignment="1">
      <alignment vertical="center"/>
    </xf>
    <xf numFmtId="173" fontId="255" fillId="0" borderId="49" xfId="12" applyNumberFormat="1" applyFont="1" applyBorder="1" applyAlignment="1">
      <alignment vertical="center"/>
    </xf>
    <xf numFmtId="212" fontId="255" fillId="5" borderId="49" xfId="12" applyNumberFormat="1" applyFont="1" applyFill="1" applyBorder="1" applyAlignment="1">
      <alignment horizontal="right" vertical="center"/>
    </xf>
    <xf numFmtId="182" fontId="255" fillId="0" borderId="6" xfId="4274" applyNumberFormat="1" applyFont="1" applyBorder="1" applyAlignment="1">
      <alignment vertical="center"/>
    </xf>
    <xf numFmtId="212" fontId="255" fillId="5" borderId="6" xfId="4274" applyNumberFormat="1" applyFont="1" applyFill="1" applyBorder="1" applyAlignment="1">
      <alignment vertical="center"/>
    </xf>
    <xf numFmtId="173" fontId="255" fillId="5" borderId="49" xfId="12" applyNumberFormat="1" applyFont="1" applyFill="1" applyBorder="1" applyAlignment="1">
      <alignment vertical="center"/>
    </xf>
    <xf numFmtId="212" fontId="255" fillId="5" borderId="49" xfId="12" applyNumberFormat="1" applyFont="1" applyFill="1" applyBorder="1" applyAlignment="1">
      <alignment vertical="center"/>
    </xf>
    <xf numFmtId="173" fontId="26" fillId="0" borderId="6" xfId="12" applyNumberFormat="1" applyFont="1" applyFill="1" applyBorder="1" applyAlignment="1">
      <alignment horizontal="center" vertical="center"/>
    </xf>
    <xf numFmtId="173" fontId="26" fillId="5" borderId="6" xfId="12" applyNumberFormat="1" applyFont="1" applyFill="1" applyBorder="1" applyAlignment="1">
      <alignment vertical="center"/>
    </xf>
    <xf numFmtId="212" fontId="26" fillId="5" borderId="6" xfId="12" applyNumberFormat="1" applyFont="1" applyFill="1" applyBorder="1" applyAlignment="1">
      <alignment vertical="center"/>
    </xf>
    <xf numFmtId="1" fontId="255" fillId="4" borderId="6" xfId="8409" applyNumberFormat="1" applyFont="1" applyFill="1" applyBorder="1" applyAlignment="1">
      <alignment vertical="center"/>
    </xf>
    <xf numFmtId="0" fontId="255" fillId="0" borderId="6" xfId="51" applyFont="1" applyBorder="1" applyAlignment="1">
      <alignment vertical="center" wrapText="1"/>
    </xf>
    <xf numFmtId="212" fontId="255" fillId="5" borderId="6" xfId="12" applyNumberFormat="1" applyFont="1" applyFill="1" applyBorder="1" applyAlignment="1">
      <alignment horizontal="right" vertical="center" wrapText="1"/>
    </xf>
    <xf numFmtId="0" fontId="255" fillId="0" borderId="48" xfId="4358" applyFont="1" applyBorder="1" applyAlignment="1">
      <alignment horizontal="center" vertical="center"/>
    </xf>
    <xf numFmtId="0" fontId="255" fillId="0" borderId="48" xfId="4358" applyFont="1" applyBorder="1" applyAlignment="1">
      <alignment vertical="center"/>
    </xf>
    <xf numFmtId="0" fontId="255" fillId="0" borderId="48" xfId="4358" applyFont="1" applyBorder="1" applyAlignment="1">
      <alignment vertical="center" wrapText="1"/>
    </xf>
    <xf numFmtId="0" fontId="255" fillId="0" borderId="11" xfId="4358" applyFont="1" applyBorder="1" applyAlignment="1">
      <alignment vertical="center"/>
    </xf>
    <xf numFmtId="0" fontId="255" fillId="5" borderId="11" xfId="4358" applyFont="1" applyFill="1" applyBorder="1" applyAlignment="1">
      <alignment vertical="center"/>
    </xf>
    <xf numFmtId="212" fontId="255" fillId="5" borderId="11" xfId="4358" applyNumberFormat="1" applyFont="1" applyFill="1" applyBorder="1" applyAlignment="1">
      <alignment vertical="center"/>
    </xf>
    <xf numFmtId="212" fontId="255" fillId="0" borderId="48" xfId="4358" applyNumberFormat="1" applyFont="1" applyBorder="1" applyAlignment="1">
      <alignment vertical="center"/>
    </xf>
    <xf numFmtId="212" fontId="268" fillId="0" borderId="48" xfId="4358" applyNumberFormat="1" applyFont="1" applyBorder="1" applyAlignment="1">
      <alignment horizontal="center" vertical="center"/>
    </xf>
    <xf numFmtId="0" fontId="25" fillId="0" borderId="0" xfId="4358" applyFont="1" applyAlignment="1">
      <alignment vertical="center"/>
    </xf>
    <xf numFmtId="171" fontId="26" fillId="0" borderId="7" xfId="8408" applyNumberFormat="1" applyFont="1" applyBorder="1" applyAlignment="1">
      <alignment horizontal="center" vertical="center"/>
    </xf>
    <xf numFmtId="171" fontId="26" fillId="0" borderId="7" xfId="8408" applyNumberFormat="1" applyFont="1" applyBorder="1" applyAlignment="1">
      <alignment horizontal="left" vertical="center"/>
    </xf>
    <xf numFmtId="1" fontId="26" fillId="0" borderId="7" xfId="8408" applyFont="1" applyBorder="1" applyAlignment="1">
      <alignment vertical="center"/>
    </xf>
    <xf numFmtId="212" fontId="26" fillId="0" borderId="7" xfId="8408" applyNumberFormat="1" applyFont="1" applyBorder="1" applyAlignment="1">
      <alignment horizontal="right" vertical="center"/>
    </xf>
    <xf numFmtId="1" fontId="26" fillId="0" borderId="6" xfId="59" applyNumberFormat="1" applyFont="1" applyBorder="1" applyAlignment="1">
      <alignment horizontal="center" vertical="center" wrapText="1"/>
    </xf>
    <xf numFmtId="2" fontId="255" fillId="0" borderId="6" xfId="59" applyNumberFormat="1" applyFont="1" applyBorder="1" applyAlignment="1">
      <alignment horizontal="right" vertical="center"/>
    </xf>
    <xf numFmtId="1" fontId="255" fillId="0" borderId="6" xfId="59" applyNumberFormat="1" applyFont="1" applyBorder="1" applyAlignment="1">
      <alignment vertical="center" wrapText="1"/>
    </xf>
    <xf numFmtId="171" fontId="255" fillId="0" borderId="6" xfId="59" applyNumberFormat="1" applyFont="1" applyBorder="1" applyAlignment="1">
      <alignment horizontal="right" vertical="center"/>
    </xf>
    <xf numFmtId="0" fontId="26" fillId="0" borderId="6" xfId="59" quotePrefix="1" applyFont="1" applyBorder="1" applyAlignment="1">
      <alignment horizontal="center" vertical="center" wrapText="1"/>
    </xf>
    <xf numFmtId="0" fontId="268" fillId="0" borderId="6" xfId="59" applyFont="1" applyBorder="1" applyAlignment="1">
      <alignment horizontal="right" vertical="center" wrapText="1"/>
    </xf>
    <xf numFmtId="171" fontId="255" fillId="0" borderId="6" xfId="29" applyNumberFormat="1" applyFont="1" applyBorder="1" applyAlignment="1">
      <alignment horizontal="center" vertical="center" wrapText="1"/>
    </xf>
    <xf numFmtId="0" fontId="268" fillId="0" borderId="6" xfId="59" applyFont="1" applyBorder="1" applyAlignment="1">
      <alignment horizontal="right"/>
    </xf>
    <xf numFmtId="0" fontId="268" fillId="0" borderId="6" xfId="59" applyFont="1" applyBorder="1" applyAlignment="1">
      <alignment vertical="center" wrapText="1"/>
    </xf>
    <xf numFmtId="3" fontId="26" fillId="0" borderId="6" xfId="8407" applyFont="1" applyBorder="1" applyAlignment="1">
      <alignment horizontal="center" vertical="center"/>
    </xf>
    <xf numFmtId="3" fontId="255" fillId="0" borderId="6" xfId="8407" applyFont="1" applyBorder="1" applyAlignment="1">
      <alignment horizontal="left" vertical="center" wrapText="1"/>
    </xf>
    <xf numFmtId="3" fontId="255" fillId="0" borderId="6" xfId="8407" applyFont="1" applyBorder="1" applyAlignment="1">
      <alignment horizontal="center" vertical="center"/>
    </xf>
    <xf numFmtId="0" fontId="255" fillId="0" borderId="6" xfId="59" quotePrefix="1" applyFont="1" applyBorder="1" applyAlignment="1">
      <alignment horizontal="center" vertical="center"/>
    </xf>
    <xf numFmtId="1" fontId="26" fillId="0" borderId="6" xfId="8408" applyFont="1" applyBorder="1" applyAlignment="1">
      <alignment horizontal="center" vertical="center"/>
    </xf>
    <xf numFmtId="49" fontId="26" fillId="0" borderId="6" xfId="59" quotePrefix="1" applyNumberFormat="1" applyFont="1" applyBorder="1" applyAlignment="1">
      <alignment vertical="center" wrapText="1"/>
    </xf>
    <xf numFmtId="212" fontId="26" fillId="0" borderId="6" xfId="59" applyNumberFormat="1" applyFont="1" applyBorder="1" applyAlignment="1">
      <alignment horizontal="right" vertical="center"/>
    </xf>
    <xf numFmtId="182" fontId="255" fillId="0" borderId="6" xfId="59" applyNumberFormat="1" applyFont="1" applyBorder="1" applyAlignment="1">
      <alignment horizontal="right" vertical="center" wrapText="1"/>
    </xf>
    <xf numFmtId="1" fontId="255" fillId="0" borderId="6" xfId="8408" applyFont="1" applyBorder="1" applyAlignment="1">
      <alignment horizontal="center"/>
    </xf>
    <xf numFmtId="1" fontId="255" fillId="0" borderId="6" xfId="8408" applyFont="1" applyBorder="1" applyAlignment="1">
      <alignment horizontal="center" wrapText="1"/>
    </xf>
    <xf numFmtId="171" fontId="26" fillId="0" borderId="6" xfId="8408" applyNumberFormat="1" applyFont="1" applyBorder="1" applyAlignment="1">
      <alignment horizontal="left" vertical="center"/>
    </xf>
    <xf numFmtId="171" fontId="255" fillId="0" borderId="6" xfId="8408" applyNumberFormat="1" applyFont="1" applyBorder="1" applyAlignment="1">
      <alignment horizontal="center" vertical="center"/>
    </xf>
    <xf numFmtId="317" fontId="255" fillId="0" borderId="6" xfId="4274" applyNumberFormat="1" applyFont="1" applyBorder="1" applyAlignment="1">
      <alignment vertical="center"/>
    </xf>
    <xf numFmtId="1" fontId="255" fillId="0" borderId="6" xfId="8408" applyFont="1" applyBorder="1" applyAlignment="1">
      <alignment horizontal="center" vertical="center"/>
    </xf>
    <xf numFmtId="212" fontId="255" fillId="0" borderId="6" xfId="4274" applyNumberFormat="1" applyFont="1" applyBorder="1" applyAlignment="1">
      <alignment horizontal="right" vertical="center"/>
    </xf>
    <xf numFmtId="171" fontId="255" fillId="0" borderId="6" xfId="8408" applyNumberFormat="1" applyFont="1" applyBorder="1" applyAlignment="1">
      <alignment horizontal="left" vertical="center" wrapText="1"/>
    </xf>
    <xf numFmtId="317" fontId="255" fillId="0" borderId="6" xfId="59" applyNumberFormat="1" applyFont="1" applyBorder="1" applyAlignment="1">
      <alignment vertical="center" wrapText="1"/>
    </xf>
    <xf numFmtId="1" fontId="255" fillId="0" borderId="6" xfId="8408" quotePrefix="1" applyFont="1" applyBorder="1" applyAlignment="1">
      <alignment horizontal="center" vertical="center"/>
    </xf>
    <xf numFmtId="182" fontId="255" fillId="0" borderId="6" xfId="59" applyNumberFormat="1" applyFont="1" applyBorder="1" applyAlignment="1">
      <alignment vertical="center"/>
    </xf>
    <xf numFmtId="171" fontId="255" fillId="0" borderId="6" xfId="8408" applyNumberFormat="1" applyFont="1" applyBorder="1" applyAlignment="1">
      <alignment horizontal="center" vertical="center" wrapText="1"/>
    </xf>
    <xf numFmtId="1" fontId="255" fillId="0" borderId="6" xfId="8408" applyFont="1" applyBorder="1" applyAlignment="1">
      <alignment vertical="center" wrapText="1"/>
    </xf>
    <xf numFmtId="212" fontId="255" fillId="0" borderId="6" xfId="12" applyNumberFormat="1" applyFont="1" applyFill="1" applyBorder="1" applyAlignment="1" applyProtection="1">
      <alignment horizontal="right" vertical="center"/>
      <protection locked="0"/>
    </xf>
    <xf numFmtId="182" fontId="255" fillId="0" borderId="6" xfId="59" applyNumberFormat="1" applyFont="1" applyBorder="1" applyAlignment="1">
      <alignment horizontal="right" vertical="center"/>
    </xf>
    <xf numFmtId="212" fontId="255" fillId="0" borderId="6" xfId="59" applyNumberFormat="1" applyFont="1" applyBorder="1" applyAlignment="1" applyProtection="1">
      <alignment horizontal="right" vertical="center" wrapText="1"/>
      <protection locked="0"/>
    </xf>
    <xf numFmtId="212" fontId="255" fillId="0" borderId="6" xfId="8408" applyNumberFormat="1" applyFont="1" applyBorder="1" applyAlignment="1">
      <alignment horizontal="right" vertical="center"/>
    </xf>
    <xf numFmtId="49" fontId="255" fillId="0" borderId="6" xfId="29" applyNumberFormat="1" applyFont="1" applyBorder="1" applyAlignment="1">
      <alignment vertical="center" wrapText="1"/>
    </xf>
    <xf numFmtId="4" fontId="255" fillId="0" borderId="6" xfId="59" applyNumberFormat="1" applyFont="1" applyBorder="1" applyAlignment="1">
      <alignment horizontal="right" vertical="center" wrapText="1"/>
    </xf>
    <xf numFmtId="171" fontId="255" fillId="0" borderId="6" xfId="12" applyNumberFormat="1" applyFont="1" applyFill="1" applyBorder="1" applyAlignment="1">
      <alignment horizontal="right" vertical="center"/>
    </xf>
    <xf numFmtId="49" fontId="255" fillId="0" borderId="6" xfId="59" quotePrefix="1" applyNumberFormat="1" applyFont="1" applyBorder="1" applyAlignment="1">
      <alignment vertical="center" wrapText="1"/>
    </xf>
    <xf numFmtId="3" fontId="255" fillId="0" borderId="6" xfId="59" applyNumberFormat="1" applyFont="1" applyBorder="1" applyAlignment="1">
      <alignment vertical="center" wrapText="1"/>
    </xf>
    <xf numFmtId="0" fontId="255" fillId="0" borderId="48" xfId="59" applyFont="1" applyBorder="1" applyAlignment="1">
      <alignment horizontal="right" vertical="center"/>
    </xf>
    <xf numFmtId="171" fontId="255" fillId="0" borderId="48" xfId="59" applyNumberFormat="1" applyFont="1" applyBorder="1" applyAlignment="1">
      <alignment horizontal="right" vertical="center"/>
    </xf>
    <xf numFmtId="0" fontId="255" fillId="0" borderId="48" xfId="59" applyFont="1" applyBorder="1"/>
    <xf numFmtId="3" fontId="26" fillId="5" borderId="6" xfId="8407" applyFont="1" applyFill="1" applyBorder="1" applyAlignment="1">
      <alignment horizontal="center" vertical="center"/>
    </xf>
    <xf numFmtId="0" fontId="26" fillId="5" borderId="6" xfId="8403" applyFont="1" applyFill="1" applyBorder="1" applyAlignment="1">
      <alignment horizontal="left" vertical="center" wrapText="1"/>
    </xf>
    <xf numFmtId="0" fontId="26" fillId="5" borderId="6" xfId="8403" applyFont="1" applyFill="1" applyBorder="1" applyAlignment="1">
      <alignment horizontal="center" vertical="center" wrapText="1"/>
    </xf>
    <xf numFmtId="212" fontId="26" fillId="5" borderId="6" xfId="12" applyNumberFormat="1" applyFont="1" applyFill="1" applyBorder="1" applyAlignment="1">
      <alignment horizontal="right" vertical="center" wrapText="1"/>
    </xf>
    <xf numFmtId="3" fontId="255" fillId="5" borderId="6" xfId="8407" quotePrefix="1" applyFont="1" applyFill="1" applyBorder="1" applyAlignment="1">
      <alignment horizontal="center" vertical="center"/>
    </xf>
    <xf numFmtId="3" fontId="255" fillId="5" borderId="6" xfId="8407" applyFont="1" applyFill="1" applyBorder="1" applyAlignment="1">
      <alignment horizontal="left" vertical="center" wrapText="1"/>
    </xf>
    <xf numFmtId="3" fontId="255" fillId="5" borderId="6" xfId="8407" applyFont="1" applyFill="1" applyBorder="1" applyAlignment="1">
      <alignment horizontal="center" vertical="center"/>
    </xf>
    <xf numFmtId="173" fontId="255" fillId="5" borderId="6" xfId="8384" applyNumberFormat="1" applyFont="1" applyFill="1" applyBorder="1" applyAlignment="1">
      <alignment horizontal="right" vertical="center" wrapText="1"/>
    </xf>
    <xf numFmtId="173" fontId="255" fillId="5" borderId="6" xfId="8387" applyNumberFormat="1" applyFont="1" applyFill="1" applyBorder="1" applyAlignment="1">
      <alignment horizontal="right" vertical="center" wrapText="1"/>
    </xf>
    <xf numFmtId="173" fontId="255" fillId="5" borderId="6" xfId="8386" applyNumberFormat="1" applyFont="1" applyFill="1" applyBorder="1" applyAlignment="1">
      <alignment horizontal="right" vertical="center" wrapText="1"/>
    </xf>
    <xf numFmtId="212" fontId="255" fillId="5" borderId="6" xfId="8387" applyNumberFormat="1" applyFont="1" applyFill="1" applyBorder="1" applyAlignment="1">
      <alignment horizontal="right" vertical="center" wrapText="1"/>
    </xf>
    <xf numFmtId="3" fontId="255" fillId="5" borderId="6" xfId="8407" applyFont="1" applyFill="1" applyBorder="1" applyAlignment="1">
      <alignment horizontal="center" vertical="center" wrapText="1"/>
    </xf>
    <xf numFmtId="173" fontId="26" fillId="5" borderId="6" xfId="8387" applyNumberFormat="1" applyFont="1" applyFill="1" applyBorder="1" applyAlignment="1">
      <alignment horizontal="right" vertical="center" wrapText="1"/>
    </xf>
    <xf numFmtId="173" fontId="26" fillId="5" borderId="6" xfId="8386" applyNumberFormat="1" applyFont="1" applyFill="1" applyBorder="1" applyAlignment="1">
      <alignment horizontal="right" vertical="center" wrapText="1"/>
    </xf>
    <xf numFmtId="212" fontId="26" fillId="5" borderId="6" xfId="8387" applyNumberFormat="1" applyFont="1" applyFill="1" applyBorder="1" applyAlignment="1">
      <alignment horizontal="right" vertical="center" wrapText="1"/>
    </xf>
    <xf numFmtId="212" fontId="26" fillId="5" borderId="6" xfId="12" applyNumberFormat="1" applyFont="1" applyFill="1" applyBorder="1" applyAlignment="1">
      <alignment horizontal="right" vertical="center"/>
    </xf>
    <xf numFmtId="3" fontId="255" fillId="5" borderId="6" xfId="8407" applyFont="1" applyFill="1" applyBorder="1" applyAlignment="1">
      <alignment wrapText="1"/>
    </xf>
    <xf numFmtId="0" fontId="255" fillId="5" borderId="6" xfId="8403" applyFont="1" applyFill="1" applyBorder="1" applyAlignment="1">
      <alignment horizontal="center" vertical="center"/>
    </xf>
    <xf numFmtId="3" fontId="255" fillId="5" borderId="6" xfId="8403" applyNumberFormat="1" applyFont="1" applyFill="1" applyBorder="1" applyAlignment="1">
      <alignment horizontal="center" vertical="center" wrapText="1"/>
    </xf>
    <xf numFmtId="3" fontId="26" fillId="5" borderId="6" xfId="8407" quotePrefix="1" applyFont="1" applyFill="1" applyBorder="1" applyAlignment="1">
      <alignment horizontal="center" vertical="center"/>
    </xf>
    <xf numFmtId="189" fontId="255" fillId="5" borderId="6" xfId="8384" applyNumberFormat="1" applyFont="1" applyFill="1" applyBorder="1" applyAlignment="1">
      <alignment horizontal="right" vertical="center" wrapText="1"/>
    </xf>
    <xf numFmtId="212" fontId="255" fillId="5" borderId="6" xfId="8383" applyNumberFormat="1" applyFont="1" applyFill="1" applyBorder="1" applyAlignment="1">
      <alignment horizontal="right" vertical="center" wrapText="1"/>
    </xf>
    <xf numFmtId="0" fontId="255" fillId="5" borderId="48" xfId="8403" applyFont="1" applyFill="1" applyBorder="1" applyAlignment="1">
      <alignment vertical="center" wrapText="1"/>
    </xf>
    <xf numFmtId="0" fontId="255" fillId="5" borderId="48" xfId="8403" applyFont="1" applyFill="1" applyBorder="1" applyAlignment="1">
      <alignment horizontal="center" vertical="center" wrapText="1"/>
    </xf>
    <xf numFmtId="0" fontId="255" fillId="5" borderId="48" xfId="59" applyFont="1" applyFill="1" applyBorder="1" applyAlignment="1">
      <alignment vertical="center" wrapText="1"/>
    </xf>
    <xf numFmtId="212" fontId="255" fillId="5" borderId="48" xfId="59" applyNumberFormat="1" applyFont="1" applyFill="1" applyBorder="1" applyAlignment="1">
      <alignment vertical="center" wrapText="1"/>
    </xf>
    <xf numFmtId="212" fontId="255" fillId="5" borderId="48" xfId="8403" applyNumberFormat="1" applyFont="1" applyFill="1" applyBorder="1" applyAlignment="1">
      <alignment vertical="center" wrapText="1"/>
    </xf>
    <xf numFmtId="212" fontId="255" fillId="5" borderId="48" xfId="8403" applyNumberFormat="1" applyFont="1" applyFill="1" applyBorder="1" applyAlignment="1">
      <alignment horizontal="center" vertical="center" wrapText="1"/>
    </xf>
    <xf numFmtId="0" fontId="25" fillId="5" borderId="0" xfId="8403" applyFont="1" applyFill="1" applyAlignment="1">
      <alignment vertical="center"/>
    </xf>
    <xf numFmtId="0" fontId="26" fillId="5" borderId="8" xfId="59" applyFont="1" applyFill="1" applyBorder="1" applyAlignment="1">
      <alignment horizontal="left" vertical="center" wrapText="1"/>
    </xf>
    <xf numFmtId="171" fontId="26" fillId="0" borderId="6" xfId="59" applyNumberFormat="1" applyFont="1" applyBorder="1" applyAlignment="1">
      <alignment horizontal="right" vertical="center"/>
    </xf>
    <xf numFmtId="212" fontId="26" fillId="5" borderId="8" xfId="12" applyNumberFormat="1" applyFont="1" applyFill="1" applyBorder="1" applyAlignment="1">
      <alignment horizontal="right" vertical="center"/>
    </xf>
    <xf numFmtId="212" fontId="26" fillId="5" borderId="8" xfId="59" applyNumberFormat="1" applyFont="1" applyFill="1" applyBorder="1" applyAlignment="1">
      <alignment horizontal="right" vertical="center"/>
    </xf>
    <xf numFmtId="0" fontId="26" fillId="5" borderId="8" xfId="59" applyFont="1" applyFill="1" applyBorder="1" applyAlignment="1">
      <alignment vertical="center" wrapText="1"/>
    </xf>
    <xf numFmtId="212" fontId="255" fillId="5" borderId="6" xfId="59" applyNumberFormat="1" applyFont="1" applyFill="1" applyBorder="1" applyAlignment="1">
      <alignment horizontal="right" vertical="center"/>
    </xf>
    <xf numFmtId="0" fontId="255" fillId="5" borderId="6" xfId="59" applyFont="1" applyFill="1" applyBorder="1" applyAlignment="1">
      <alignment vertical="center" wrapText="1"/>
    </xf>
    <xf numFmtId="0" fontId="255" fillId="5" borderId="6" xfId="59" quotePrefix="1" applyFont="1" applyFill="1" applyBorder="1" applyAlignment="1">
      <alignment horizontal="center" vertical="center"/>
    </xf>
    <xf numFmtId="0" fontId="255" fillId="5" borderId="6" xfId="59" applyFont="1" applyFill="1" applyBorder="1" applyAlignment="1">
      <alignment horizontal="left" vertical="center" wrapText="1"/>
    </xf>
    <xf numFmtId="212" fontId="255" fillId="5" borderId="6" xfId="12" applyNumberFormat="1" applyFont="1" applyFill="1" applyBorder="1" applyAlignment="1">
      <alignment horizontal="right" vertical="center"/>
    </xf>
    <xf numFmtId="0" fontId="26" fillId="5" borderId="6" xfId="59" applyFont="1" applyFill="1" applyBorder="1" applyAlignment="1">
      <alignment vertical="center" wrapText="1"/>
    </xf>
    <xf numFmtId="189" fontId="255" fillId="0" borderId="6" xfId="52" applyNumberFormat="1" applyFont="1" applyFill="1" applyBorder="1" applyAlignment="1">
      <alignment horizontal="right" vertical="center" wrapText="1"/>
    </xf>
    <xf numFmtId="212" fontId="255" fillId="5" borderId="6" xfId="52" applyNumberFormat="1" applyFont="1" applyFill="1" applyBorder="1" applyAlignment="1">
      <alignment horizontal="right" vertical="center" wrapText="1"/>
    </xf>
    <xf numFmtId="0" fontId="26" fillId="5" borderId="6" xfId="59" quotePrefix="1" applyFont="1" applyFill="1" applyBorder="1" applyAlignment="1">
      <alignment horizontal="center" vertical="center"/>
    </xf>
    <xf numFmtId="212" fontId="255" fillId="5" borderId="6" xfId="8405" applyNumberFormat="1" applyFont="1" applyFill="1" applyBorder="1" applyAlignment="1">
      <alignment horizontal="right" vertical="center"/>
    </xf>
    <xf numFmtId="212" fontId="255" fillId="5" borderId="6" xfId="59" applyNumberFormat="1" applyFont="1" applyFill="1" applyBorder="1" applyAlignment="1">
      <alignment horizontal="right" vertical="center" wrapText="1"/>
    </xf>
    <xf numFmtId="3" fontId="26" fillId="0" borderId="6" xfId="59" applyNumberFormat="1" applyFont="1" applyBorder="1" applyAlignment="1">
      <alignment horizontal="right" vertical="center"/>
    </xf>
    <xf numFmtId="212" fontId="26" fillId="5" borderId="6" xfId="59" applyNumberFormat="1" applyFont="1" applyFill="1" applyBorder="1" applyAlignment="1">
      <alignment horizontal="right" vertical="center"/>
    </xf>
    <xf numFmtId="0" fontId="26" fillId="5" borderId="6" xfId="59" quotePrefix="1" applyFont="1" applyFill="1" applyBorder="1" applyAlignment="1">
      <alignment horizontal="center" vertical="center" wrapText="1"/>
    </xf>
    <xf numFmtId="0" fontId="255" fillId="5" borderId="6" xfId="59" quotePrefix="1" applyFont="1" applyFill="1" applyBorder="1" applyAlignment="1">
      <alignment horizontal="left" vertical="center" wrapText="1"/>
    </xf>
    <xf numFmtId="212" fontId="255" fillId="5" borderId="6" xfId="12" quotePrefix="1" applyNumberFormat="1" applyFont="1" applyFill="1" applyBorder="1" applyAlignment="1">
      <alignment horizontal="right" vertical="center" wrapText="1"/>
    </xf>
    <xf numFmtId="0" fontId="263" fillId="0" borderId="6" xfId="59" applyFont="1" applyBorder="1" applyAlignment="1">
      <alignment horizontal="right" vertical="center"/>
    </xf>
    <xf numFmtId="212" fontId="263" fillId="5" borderId="6" xfId="59" applyNumberFormat="1" applyFont="1" applyFill="1" applyBorder="1" applyAlignment="1">
      <alignment horizontal="right" vertical="center"/>
    </xf>
    <xf numFmtId="0" fontId="263" fillId="5" borderId="6" xfId="59" applyFont="1" applyFill="1" applyBorder="1" applyAlignment="1">
      <alignment vertical="center" wrapText="1"/>
    </xf>
    <xf numFmtId="0" fontId="255" fillId="5" borderId="6" xfId="59" quotePrefix="1" applyFont="1" applyFill="1" applyBorder="1" applyAlignment="1">
      <alignment vertical="center" wrapText="1"/>
    </xf>
    <xf numFmtId="4" fontId="26" fillId="0" borderId="6" xfId="59" applyNumberFormat="1" applyFont="1" applyBorder="1" applyAlignment="1">
      <alignment horizontal="right" vertical="center"/>
    </xf>
    <xf numFmtId="172" fontId="255" fillId="5" borderId="6" xfId="59" applyNumberFormat="1" applyFont="1" applyFill="1" applyBorder="1" applyAlignment="1">
      <alignment horizontal="right" vertical="center" wrapText="1"/>
    </xf>
    <xf numFmtId="212" fontId="255" fillId="5" borderId="6" xfId="59" quotePrefix="1" applyNumberFormat="1" applyFont="1" applyFill="1" applyBorder="1" applyAlignment="1">
      <alignment horizontal="right" vertical="center"/>
    </xf>
    <xf numFmtId="0" fontId="255" fillId="5" borderId="6" xfId="8406" applyFont="1" applyFill="1" applyBorder="1" applyAlignment="1">
      <alignment vertical="center" wrapText="1"/>
    </xf>
    <xf numFmtId="4" fontId="255" fillId="0" borderId="6" xfId="52" applyNumberFormat="1" applyFont="1" applyFill="1" applyBorder="1" applyAlignment="1">
      <alignment horizontal="right" vertical="center"/>
    </xf>
    <xf numFmtId="43" fontId="255" fillId="0" borderId="6" xfId="59" applyNumberFormat="1" applyFont="1" applyBorder="1" applyAlignment="1">
      <alignment horizontal="right" vertical="center" wrapText="1"/>
    </xf>
    <xf numFmtId="212" fontId="255" fillId="5" borderId="6" xfId="52" applyNumberFormat="1" applyFont="1" applyFill="1" applyBorder="1" applyAlignment="1">
      <alignment horizontal="right" vertical="center"/>
    </xf>
    <xf numFmtId="171" fontId="255" fillId="0" borderId="6" xfId="52" applyNumberFormat="1" applyFont="1" applyFill="1" applyBorder="1" applyAlignment="1">
      <alignment horizontal="right" vertical="center"/>
    </xf>
    <xf numFmtId="4" fontId="26" fillId="5" borderId="6" xfId="59" applyNumberFormat="1" applyFont="1" applyFill="1" applyBorder="1" applyAlignment="1">
      <alignment horizontal="right" vertical="center"/>
    </xf>
    <xf numFmtId="4" fontId="26" fillId="5" borderId="6" xfId="59" applyNumberFormat="1" applyFont="1" applyFill="1" applyBorder="1" applyAlignment="1">
      <alignment vertical="center"/>
    </xf>
    <xf numFmtId="2" fontId="255" fillId="5" borderId="6" xfId="59" applyNumberFormat="1" applyFont="1" applyFill="1" applyBorder="1" applyAlignment="1">
      <alignment horizontal="right" vertical="center"/>
    </xf>
    <xf numFmtId="4" fontId="255" fillId="5" borderId="6" xfId="59" applyNumberFormat="1" applyFont="1" applyFill="1" applyBorder="1" applyAlignment="1">
      <alignment vertical="center"/>
    </xf>
    <xf numFmtId="3" fontId="26" fillId="5" borderId="6" xfId="52" applyNumberFormat="1" applyFont="1" applyFill="1" applyBorder="1" applyAlignment="1">
      <alignment horizontal="right" vertical="center"/>
    </xf>
    <xf numFmtId="3" fontId="26" fillId="5" borderId="6" xfId="52" applyNumberFormat="1" applyFont="1" applyFill="1" applyBorder="1" applyAlignment="1">
      <alignment vertical="center"/>
    </xf>
    <xf numFmtId="1" fontId="26" fillId="5" borderId="6" xfId="59" applyNumberFormat="1" applyFont="1" applyFill="1" applyBorder="1" applyAlignment="1">
      <alignment horizontal="right" vertical="center"/>
    </xf>
    <xf numFmtId="189" fontId="255" fillId="5" borderId="6" xfId="59" applyNumberFormat="1" applyFont="1" applyFill="1" applyBorder="1" applyAlignment="1">
      <alignment horizontal="right" vertical="center" wrapText="1"/>
    </xf>
    <xf numFmtId="316" fontId="255" fillId="5" borderId="6" xfId="59" applyNumberFormat="1" applyFont="1" applyFill="1" applyBorder="1" applyAlignment="1">
      <alignment horizontal="right" vertical="center" wrapText="1"/>
    </xf>
    <xf numFmtId="3" fontId="26" fillId="5" borderId="6" xfId="59" applyNumberFormat="1" applyFont="1" applyFill="1" applyBorder="1" applyAlignment="1">
      <alignment vertical="center"/>
    </xf>
    <xf numFmtId="0" fontId="268" fillId="5" borderId="6" xfId="59" applyFont="1" applyFill="1" applyBorder="1" applyAlignment="1">
      <alignment vertical="center" wrapText="1"/>
    </xf>
    <xf numFmtId="0" fontId="255" fillId="5" borderId="48" xfId="59" applyFont="1" applyFill="1" applyBorder="1" applyAlignment="1">
      <alignment vertical="center"/>
    </xf>
    <xf numFmtId="2" fontId="255" fillId="5" borderId="48" xfId="59" applyNumberFormat="1" applyFont="1" applyFill="1" applyBorder="1" applyAlignment="1">
      <alignment vertical="center"/>
    </xf>
    <xf numFmtId="3" fontId="26" fillId="5" borderId="7" xfId="8407" applyFont="1" applyFill="1" applyBorder="1" applyAlignment="1">
      <alignment horizontal="center" vertical="center"/>
    </xf>
    <xf numFmtId="3" fontId="26" fillId="5" borderId="7" xfId="8407" applyFont="1" applyFill="1" applyBorder="1" applyAlignment="1">
      <alignment vertical="center" wrapText="1"/>
    </xf>
    <xf numFmtId="0" fontId="26" fillId="5" borderId="7" xfId="51" applyFont="1" applyFill="1" applyBorder="1" applyAlignment="1">
      <alignment horizontal="center" vertical="center"/>
    </xf>
    <xf numFmtId="212" fontId="26" fillId="5" borderId="8" xfId="8346" applyNumberFormat="1" applyFont="1" applyFill="1" applyBorder="1" applyAlignment="1">
      <alignment horizontal="right" vertical="center" wrapText="1"/>
    </xf>
    <xf numFmtId="212" fontId="26" fillId="5" borderId="7" xfId="12" applyNumberFormat="1" applyFont="1" applyFill="1" applyBorder="1" applyAlignment="1">
      <alignment horizontal="right" vertical="center" wrapText="1"/>
    </xf>
    <xf numFmtId="3" fontId="26" fillId="5" borderId="7" xfId="8407" applyFont="1" applyFill="1" applyBorder="1"/>
    <xf numFmtId="3" fontId="26" fillId="5" borderId="6" xfId="8407" applyFont="1" applyFill="1" applyBorder="1" applyAlignment="1">
      <alignment vertical="center" wrapText="1"/>
    </xf>
    <xf numFmtId="0" fontId="26" fillId="5" borderId="6" xfId="51" applyFont="1" applyFill="1" applyBorder="1" applyAlignment="1">
      <alignment horizontal="center" vertical="center"/>
    </xf>
    <xf numFmtId="212" fontId="26" fillId="5" borderId="6" xfId="8346" applyNumberFormat="1" applyFont="1" applyFill="1" applyBorder="1" applyAlignment="1">
      <alignment horizontal="right" vertical="center" wrapText="1"/>
    </xf>
    <xf numFmtId="3" fontId="26" fillId="5" borderId="6" xfId="8407" applyFont="1" applyFill="1" applyBorder="1"/>
    <xf numFmtId="0" fontId="255" fillId="5" borderId="6" xfId="51" quotePrefix="1" applyFont="1" applyFill="1" applyBorder="1" applyAlignment="1">
      <alignment horizontal="center" vertical="center"/>
    </xf>
    <xf numFmtId="0" fontId="255" fillId="5" borderId="6" xfId="51" quotePrefix="1" applyFont="1" applyFill="1" applyBorder="1" applyAlignment="1">
      <alignment vertical="center" wrapText="1"/>
    </xf>
    <xf numFmtId="0" fontId="255" fillId="5" borderId="6" xfId="51" applyFont="1" applyFill="1" applyBorder="1" applyAlignment="1">
      <alignment horizontal="center" vertical="center"/>
    </xf>
    <xf numFmtId="212" fontId="255" fillId="5" borderId="6" xfId="8346" applyNumberFormat="1" applyFont="1" applyFill="1" applyBorder="1" applyAlignment="1">
      <alignment horizontal="right" vertical="center" wrapText="1"/>
    </xf>
    <xf numFmtId="0" fontId="255" fillId="5" borderId="6" xfId="51" applyFont="1" applyFill="1" applyBorder="1" applyAlignment="1">
      <alignment vertical="center"/>
    </xf>
    <xf numFmtId="3" fontId="255" fillId="5" borderId="6" xfId="8407" applyFont="1" applyFill="1" applyBorder="1" applyAlignment="1">
      <alignment vertical="center" wrapText="1"/>
    </xf>
    <xf numFmtId="3" fontId="255" fillId="5" borderId="6" xfId="8407" applyFont="1" applyFill="1" applyBorder="1"/>
    <xf numFmtId="189" fontId="26" fillId="0" borderId="6" xfId="12" applyNumberFormat="1" applyFont="1" applyFill="1" applyBorder="1" applyAlignment="1">
      <alignment horizontal="right" vertical="center"/>
    </xf>
    <xf numFmtId="189" fontId="26" fillId="5" borderId="6" xfId="12" applyNumberFormat="1" applyFont="1" applyFill="1" applyBorder="1" applyAlignment="1">
      <alignment horizontal="right" vertical="center"/>
    </xf>
    <xf numFmtId="212" fontId="26" fillId="5" borderId="6" xfId="52" applyNumberFormat="1" applyFont="1" applyFill="1" applyBorder="1" applyAlignment="1">
      <alignment horizontal="right" vertical="center"/>
    </xf>
    <xf numFmtId="0" fontId="255" fillId="5" borderId="6" xfId="25" applyFont="1" applyFill="1" applyBorder="1" applyAlignment="1">
      <alignment horizontal="left" vertical="center" wrapText="1"/>
    </xf>
    <xf numFmtId="173" fontId="255" fillId="5" borderId="6" xfId="12" applyNumberFormat="1" applyFont="1" applyFill="1" applyBorder="1" applyAlignment="1">
      <alignment horizontal="right" vertical="center" wrapText="1"/>
    </xf>
    <xf numFmtId="0" fontId="255" fillId="5" borderId="6" xfId="25" applyFont="1" applyFill="1" applyBorder="1" applyAlignment="1">
      <alignment horizontal="center" vertical="center" wrapText="1"/>
    </xf>
    <xf numFmtId="0" fontId="255" fillId="5" borderId="6" xfId="51" applyFont="1" applyFill="1" applyBorder="1" applyAlignment="1">
      <alignment vertical="center" wrapText="1"/>
    </xf>
    <xf numFmtId="49" fontId="26" fillId="5" borderId="6" xfId="4278" applyNumberFormat="1" applyFont="1" applyFill="1" applyBorder="1" applyAlignment="1">
      <alignment horizontal="center" vertical="center" wrapText="1"/>
    </xf>
    <xf numFmtId="0" fontId="26" fillId="5" borderId="6" xfId="4278" applyFont="1" applyFill="1" applyBorder="1" applyAlignment="1">
      <alignment horizontal="left" vertical="center" wrapText="1"/>
    </xf>
    <xf numFmtId="0" fontId="26" fillId="5" borderId="6" xfId="4278" applyFont="1" applyFill="1" applyBorder="1" applyAlignment="1">
      <alignment horizontal="center" vertical="center" wrapText="1"/>
    </xf>
    <xf numFmtId="212" fontId="26" fillId="5" borderId="6" xfId="1252" applyNumberFormat="1" applyFont="1" applyFill="1" applyBorder="1" applyAlignment="1">
      <alignment horizontal="right" vertical="center"/>
    </xf>
    <xf numFmtId="0" fontId="255" fillId="5" borderId="48" xfId="51" applyFont="1" applyFill="1" applyBorder="1" applyAlignment="1">
      <alignment horizontal="center" vertical="center"/>
    </xf>
    <xf numFmtId="0" fontId="255" fillId="5" borderId="48" xfId="51" applyFont="1" applyFill="1" applyBorder="1" applyAlignment="1">
      <alignment vertical="center"/>
    </xf>
    <xf numFmtId="3" fontId="255" fillId="0" borderId="48" xfId="51" applyNumberFormat="1" applyFont="1" applyBorder="1" applyAlignment="1">
      <alignment vertical="center"/>
    </xf>
    <xf numFmtId="3" fontId="255" fillId="5" borderId="48" xfId="51" applyNumberFormat="1" applyFont="1" applyFill="1" applyBorder="1" applyAlignment="1">
      <alignment vertical="center"/>
    </xf>
    <xf numFmtId="0" fontId="255" fillId="5" borderId="48" xfId="51" applyFont="1" applyFill="1" applyBorder="1"/>
    <xf numFmtId="0" fontId="25" fillId="5" borderId="0" xfId="51" applyFont="1" applyFill="1" applyAlignment="1">
      <alignment vertical="center"/>
    </xf>
    <xf numFmtId="3" fontId="9" fillId="0" borderId="0" xfId="51" applyNumberFormat="1" applyFont="1" applyAlignment="1">
      <alignment vertical="center"/>
    </xf>
    <xf numFmtId="3" fontId="9" fillId="5" borderId="0" xfId="51" applyNumberFormat="1" applyFont="1" applyFill="1" applyAlignment="1">
      <alignment vertical="center"/>
    </xf>
    <xf numFmtId="43" fontId="26" fillId="0" borderId="6" xfId="52" applyFont="1" applyFill="1" applyBorder="1" applyAlignment="1">
      <alignment horizontal="center" vertical="center" wrapText="1"/>
    </xf>
    <xf numFmtId="212" fontId="26" fillId="0" borderId="6" xfId="52" applyNumberFormat="1" applyFont="1" applyFill="1" applyBorder="1" applyAlignment="1">
      <alignment horizontal="right" vertical="center" wrapText="1"/>
    </xf>
    <xf numFmtId="0" fontId="255" fillId="0" borderId="6" xfId="51" quotePrefix="1" applyFont="1" applyBorder="1" applyAlignment="1">
      <alignment vertical="center" wrapText="1"/>
    </xf>
    <xf numFmtId="43" fontId="255" fillId="0" borderId="6" xfId="52" applyFont="1" applyFill="1" applyBorder="1" applyAlignment="1">
      <alignment horizontal="center" vertical="center" wrapText="1"/>
    </xf>
    <xf numFmtId="212" fontId="255" fillId="0" borderId="6" xfId="52" applyNumberFormat="1" applyFont="1" applyFill="1" applyBorder="1" applyAlignment="1">
      <alignment horizontal="right" vertical="center" wrapText="1"/>
    </xf>
    <xf numFmtId="212" fontId="255" fillId="0" borderId="6" xfId="52" quotePrefix="1" applyNumberFormat="1" applyFont="1" applyFill="1" applyBorder="1" applyAlignment="1">
      <alignment horizontal="right" vertical="center" wrapText="1"/>
    </xf>
    <xf numFmtId="0" fontId="26" fillId="0" borderId="6" xfId="51" quotePrefix="1" applyFont="1" applyBorder="1" applyAlignment="1">
      <alignment vertical="center" wrapText="1"/>
    </xf>
    <xf numFmtId="212" fontId="26" fillId="0" borderId="6" xfId="52" quotePrefix="1" applyNumberFormat="1" applyFont="1" applyFill="1" applyBorder="1" applyAlignment="1">
      <alignment horizontal="right" vertical="center" wrapText="1"/>
    </xf>
    <xf numFmtId="320" fontId="255" fillId="0" borderId="6" xfId="52" applyNumberFormat="1" applyFont="1" applyFill="1" applyBorder="1" applyAlignment="1">
      <alignment horizontal="center" vertical="center" wrapText="1"/>
    </xf>
    <xf numFmtId="319" fontId="255" fillId="0" borderId="6" xfId="52" applyNumberFormat="1" applyFont="1" applyFill="1" applyBorder="1" applyAlignment="1">
      <alignment horizontal="center" vertical="center" wrapText="1"/>
    </xf>
    <xf numFmtId="0" fontId="26" fillId="0" borderId="6" xfId="51" quotePrefix="1" applyFont="1" applyBorder="1" applyAlignment="1">
      <alignment horizontal="center" vertical="center" wrapText="1"/>
    </xf>
    <xf numFmtId="0" fontId="26" fillId="0" borderId="6" xfId="51" applyFont="1" applyBorder="1" applyAlignment="1">
      <alignment horizontal="justify" vertical="center" wrapText="1"/>
    </xf>
    <xf numFmtId="0" fontId="255" fillId="0" borderId="6" xfId="51" applyFont="1" applyBorder="1" applyAlignment="1">
      <alignment horizontal="left" vertical="center" wrapText="1"/>
    </xf>
    <xf numFmtId="0" fontId="26" fillId="0" borderId="6" xfId="51" applyFont="1" applyBorder="1" applyAlignment="1">
      <alignment horizontal="left" vertical="center" wrapText="1"/>
    </xf>
    <xf numFmtId="320" fontId="26" fillId="0" borderId="6" xfId="52" applyNumberFormat="1" applyFont="1" applyFill="1" applyBorder="1" applyAlignment="1">
      <alignment horizontal="center" vertical="center" wrapText="1"/>
    </xf>
    <xf numFmtId="212" fontId="255" fillId="0" borderId="6" xfId="12" applyNumberFormat="1" applyFont="1" applyFill="1" applyBorder="1" applyAlignment="1">
      <alignment horizontal="center" vertical="center" wrapText="1"/>
    </xf>
    <xf numFmtId="0" fontId="268" fillId="0" borderId="6" xfId="51" applyFont="1" applyBorder="1" applyAlignment="1">
      <alignment horizontal="center" vertical="center" wrapText="1"/>
    </xf>
    <xf numFmtId="0" fontId="268" fillId="0" borderId="6" xfId="51" applyFont="1" applyBorder="1" applyAlignment="1">
      <alignment horizontal="left" vertical="center" wrapText="1"/>
    </xf>
    <xf numFmtId="320" fontId="268" fillId="0" borderId="6" xfId="52" applyNumberFormat="1" applyFont="1" applyFill="1" applyBorder="1" applyAlignment="1">
      <alignment horizontal="center" vertical="center" wrapText="1"/>
    </xf>
    <xf numFmtId="212" fontId="268" fillId="0" borderId="6" xfId="12" applyNumberFormat="1" applyFont="1" applyFill="1" applyBorder="1" applyAlignment="1">
      <alignment horizontal="center" vertical="center" wrapText="1"/>
    </xf>
    <xf numFmtId="43" fontId="268" fillId="0" borderId="6" xfId="52" applyFont="1" applyFill="1" applyBorder="1" applyAlignment="1">
      <alignment horizontal="center" vertical="center" wrapText="1"/>
    </xf>
    <xf numFmtId="43" fontId="255" fillId="0" borderId="6" xfId="52" quotePrefix="1" applyFont="1" applyFill="1" applyBorder="1" applyAlignment="1">
      <alignment horizontal="center" vertical="center" wrapText="1"/>
    </xf>
    <xf numFmtId="0" fontId="268" fillId="0" borderId="6" xfId="51" quotePrefix="1" applyFont="1" applyBorder="1" applyAlignment="1">
      <alignment horizontal="center" vertical="center" wrapText="1"/>
    </xf>
    <xf numFmtId="0" fontId="268" fillId="0" borderId="6" xfId="51" applyFont="1" applyBorder="1" applyAlignment="1">
      <alignment vertical="center" wrapText="1"/>
    </xf>
    <xf numFmtId="212" fontId="268" fillId="0" borderId="6" xfId="52" applyNumberFormat="1" applyFont="1" applyFill="1" applyBorder="1" applyAlignment="1">
      <alignment horizontal="right" vertical="center" wrapText="1"/>
    </xf>
    <xf numFmtId="43" fontId="268" fillId="0" borderId="6" xfId="52" quotePrefix="1" applyFont="1" applyFill="1" applyBorder="1" applyAlignment="1">
      <alignment horizontal="center" vertical="center" wrapText="1"/>
    </xf>
    <xf numFmtId="212" fontId="26" fillId="0" borderId="6" xfId="12" applyNumberFormat="1" applyFont="1" applyFill="1" applyBorder="1" applyAlignment="1">
      <alignment horizontal="center" vertical="center" wrapText="1"/>
    </xf>
    <xf numFmtId="43" fontId="263" fillId="0" borderId="6" xfId="52" applyFont="1" applyFill="1" applyBorder="1" applyAlignment="1">
      <alignment horizontal="center" vertical="center" wrapText="1"/>
    </xf>
    <xf numFmtId="43" fontId="26" fillId="0" borderId="6" xfId="52" quotePrefix="1" applyFont="1" applyFill="1" applyBorder="1" applyAlignment="1">
      <alignment horizontal="center" vertical="center" wrapText="1"/>
    </xf>
    <xf numFmtId="43" fontId="263" fillId="0" borderId="6" xfId="52" quotePrefix="1" applyFont="1" applyFill="1" applyBorder="1" applyAlignment="1">
      <alignment horizontal="center" vertical="center" wrapText="1"/>
    </xf>
    <xf numFmtId="173" fontId="268" fillId="0" borderId="6" xfId="52" applyNumberFormat="1" applyFont="1" applyFill="1" applyBorder="1" applyAlignment="1">
      <alignment vertical="center" wrapText="1"/>
    </xf>
    <xf numFmtId="173" fontId="26" fillId="0" borderId="6" xfId="52" applyNumberFormat="1" applyFont="1" applyFill="1" applyBorder="1" applyAlignment="1">
      <alignment vertical="center" wrapText="1"/>
    </xf>
    <xf numFmtId="182" fontId="26" fillId="0" borderId="6" xfId="59" quotePrefix="1" applyNumberFormat="1" applyFont="1" applyBorder="1" applyAlignment="1">
      <alignment horizontal="center" vertical="center" wrapText="1"/>
    </xf>
    <xf numFmtId="319" fontId="26" fillId="0" borderId="6" xfId="52" applyNumberFormat="1" applyFont="1" applyFill="1" applyBorder="1" applyAlignment="1">
      <alignment horizontal="center" vertical="center" wrapText="1"/>
    </xf>
    <xf numFmtId="212" fontId="26" fillId="0" borderId="6" xfId="53" applyNumberFormat="1" applyFont="1" applyFill="1" applyBorder="1" applyAlignment="1" applyProtection="1">
      <alignment horizontal="right" vertical="center" wrapText="1"/>
    </xf>
    <xf numFmtId="182" fontId="26" fillId="0" borderId="6" xfId="59" applyNumberFormat="1" applyFont="1" applyBorder="1" applyAlignment="1">
      <alignment horizontal="right" vertical="center" wrapText="1"/>
    </xf>
    <xf numFmtId="0" fontId="255" fillId="0" borderId="6" xfId="4368" quotePrefix="1" applyFont="1" applyBorder="1" applyAlignment="1">
      <alignment horizontal="center" vertical="center" wrapText="1"/>
    </xf>
    <xf numFmtId="0" fontId="255" fillId="0" borderId="6" xfId="4368" applyFont="1" applyBorder="1" applyAlignment="1">
      <alignment horizontal="left" vertical="center" wrapText="1"/>
    </xf>
    <xf numFmtId="212" fontId="255" fillId="0" borderId="6" xfId="53" applyNumberFormat="1" applyFont="1" applyFill="1" applyBorder="1" applyAlignment="1" applyProtection="1">
      <alignment horizontal="right" vertical="center" wrapText="1"/>
    </xf>
    <xf numFmtId="182" fontId="26" fillId="0" borderId="6" xfId="59" applyNumberFormat="1" applyFont="1" applyBorder="1" applyAlignment="1">
      <alignment horizontal="center" vertical="center" wrapText="1"/>
    </xf>
    <xf numFmtId="182" fontId="263" fillId="0" borderId="6" xfId="59" applyNumberFormat="1" applyFont="1" applyBorder="1" applyAlignment="1">
      <alignment horizontal="center" vertical="center" wrapText="1"/>
    </xf>
    <xf numFmtId="0" fontId="263" fillId="0" borderId="6" xfId="59" applyFont="1" applyBorder="1" applyAlignment="1">
      <alignment vertical="center" wrapText="1"/>
    </xf>
    <xf numFmtId="319" fontId="263" fillId="0" borderId="6" xfId="52" applyNumberFormat="1" applyFont="1" applyFill="1" applyBorder="1" applyAlignment="1">
      <alignment horizontal="center" vertical="center" wrapText="1"/>
    </xf>
    <xf numFmtId="212" fontId="263" fillId="0" borderId="6" xfId="53" applyNumberFormat="1" applyFont="1" applyFill="1" applyBorder="1" applyAlignment="1" applyProtection="1">
      <alignment horizontal="right" vertical="center" wrapText="1"/>
    </xf>
    <xf numFmtId="182" fontId="263" fillId="0" borderId="6" xfId="59" applyNumberFormat="1" applyFont="1" applyBorder="1" applyAlignment="1">
      <alignment horizontal="right" vertical="center" wrapText="1"/>
    </xf>
    <xf numFmtId="182" fontId="263" fillId="0" borderId="6" xfId="59" quotePrefix="1" applyNumberFormat="1" applyFont="1" applyBorder="1" applyAlignment="1">
      <alignment horizontal="center" vertical="center" wrapText="1"/>
    </xf>
    <xf numFmtId="173" fontId="255" fillId="0" borderId="6" xfId="53" applyNumberFormat="1" applyFont="1" applyFill="1" applyBorder="1" applyAlignment="1" applyProtection="1">
      <alignment horizontal="center" vertical="center" wrapText="1"/>
    </xf>
    <xf numFmtId="182" fontId="263" fillId="0" borderId="48" xfId="59" quotePrefix="1" applyNumberFormat="1" applyFont="1" applyBorder="1" applyAlignment="1">
      <alignment horizontal="center" vertical="center" wrapText="1"/>
    </xf>
    <xf numFmtId="0" fontId="255" fillId="0" borderId="48" xfId="59" applyFont="1" applyBorder="1" applyAlignment="1">
      <alignment vertical="center" wrapText="1"/>
    </xf>
    <xf numFmtId="173" fontId="255" fillId="0" borderId="48" xfId="53" applyNumberFormat="1" applyFont="1" applyFill="1" applyBorder="1" applyAlignment="1" applyProtection="1">
      <alignment horizontal="center" vertical="center" wrapText="1"/>
    </xf>
    <xf numFmtId="212" fontId="255" fillId="0" borderId="48" xfId="53" applyNumberFormat="1" applyFont="1" applyFill="1" applyBorder="1" applyAlignment="1" applyProtection="1">
      <alignment horizontal="right" vertical="center" wrapText="1"/>
    </xf>
    <xf numFmtId="212" fontId="255" fillId="0" borderId="48" xfId="52" applyNumberFormat="1" applyFont="1" applyFill="1" applyBorder="1" applyAlignment="1">
      <alignment horizontal="right" vertical="center" wrapText="1"/>
    </xf>
    <xf numFmtId="182" fontId="255" fillId="0" borderId="48" xfId="59" applyNumberFormat="1" applyFont="1" applyBorder="1" applyAlignment="1">
      <alignment horizontal="right" vertical="center" wrapText="1"/>
    </xf>
    <xf numFmtId="212" fontId="26" fillId="0" borderId="6" xfId="1252" applyNumberFormat="1" applyFont="1" applyFill="1" applyBorder="1" applyAlignment="1">
      <alignment horizontal="right" vertical="center" wrapText="1"/>
    </xf>
    <xf numFmtId="182" fontId="255" fillId="0" borderId="6" xfId="59" applyNumberFormat="1" applyFont="1" applyBorder="1" applyAlignment="1">
      <alignment horizontal="center" vertical="center" wrapText="1"/>
    </xf>
    <xf numFmtId="182" fontId="255" fillId="0" borderId="6" xfId="59" quotePrefix="1" applyNumberFormat="1" applyFont="1" applyBorder="1" applyAlignment="1">
      <alignment horizontal="center" vertical="center" wrapText="1"/>
    </xf>
    <xf numFmtId="212" fontId="255" fillId="0" borderId="6" xfId="1252" applyNumberFormat="1" applyFont="1" applyFill="1" applyBorder="1" applyAlignment="1">
      <alignment horizontal="right" vertical="center" wrapText="1"/>
    </xf>
    <xf numFmtId="0" fontId="26" fillId="0" borderId="6" xfId="60" applyFont="1" applyBorder="1" applyAlignment="1">
      <alignment vertical="center" wrapText="1"/>
    </xf>
    <xf numFmtId="212" fontId="26" fillId="0" borderId="6" xfId="8402" applyNumberFormat="1" applyFont="1" applyFill="1" applyBorder="1" applyAlignment="1">
      <alignment horizontal="right" vertical="center" wrapText="1"/>
    </xf>
    <xf numFmtId="182" fontId="26" fillId="0" borderId="6" xfId="60" applyNumberFormat="1" applyFont="1" applyBorder="1" applyAlignment="1">
      <alignment horizontal="center" vertical="center" wrapText="1"/>
    </xf>
    <xf numFmtId="0" fontId="255" fillId="0" borderId="6" xfId="60" quotePrefix="1" applyFont="1" applyBorder="1" applyAlignment="1">
      <alignment vertical="center" wrapText="1"/>
    </xf>
    <xf numFmtId="212" fontId="255" fillId="0" borderId="6" xfId="8402" applyNumberFormat="1" applyFont="1" applyFill="1" applyBorder="1" applyAlignment="1">
      <alignment horizontal="right" vertical="center" wrapText="1"/>
    </xf>
    <xf numFmtId="182" fontId="255" fillId="0" borderId="6" xfId="59" applyNumberFormat="1" applyFont="1" applyBorder="1" applyAlignment="1">
      <alignment horizontal="center" vertical="center"/>
    </xf>
    <xf numFmtId="0" fontId="26" fillId="0" borderId="6" xfId="60" quotePrefix="1" applyFont="1" applyBorder="1" applyAlignment="1">
      <alignment vertical="center" wrapText="1"/>
    </xf>
    <xf numFmtId="182" fontId="26" fillId="0" borderId="6" xfId="60" applyNumberFormat="1" applyFont="1" applyBorder="1" applyAlignment="1">
      <alignment horizontal="justify" vertical="center" wrapText="1"/>
    </xf>
    <xf numFmtId="182" fontId="26" fillId="0" borderId="6" xfId="60" applyNumberFormat="1" applyFont="1" applyBorder="1" applyAlignment="1">
      <alignment vertical="center" wrapText="1"/>
    </xf>
    <xf numFmtId="0" fontId="26" fillId="0" borderId="6" xfId="60" applyFont="1" applyBorder="1" applyAlignment="1">
      <alignment horizontal="left" vertical="center" wrapText="1"/>
    </xf>
    <xf numFmtId="0" fontId="255" fillId="0" borderId="6" xfId="60" quotePrefix="1" applyFont="1" applyBorder="1" applyAlignment="1">
      <alignment horizontal="center" vertical="center" wrapText="1"/>
    </xf>
    <xf numFmtId="0" fontId="255" fillId="0" borderId="6" xfId="60" applyFont="1" applyBorder="1" applyAlignment="1">
      <alignment vertical="center" wrapText="1"/>
    </xf>
    <xf numFmtId="0" fontId="255" fillId="0" borderId="6" xfId="4278" applyFont="1" applyBorder="1" applyAlignment="1">
      <alignment horizontal="left" vertical="center" wrapText="1"/>
    </xf>
    <xf numFmtId="212" fontId="255" fillId="0" borderId="6" xfId="60" applyNumberFormat="1" applyFont="1" applyBorder="1" applyAlignment="1">
      <alignment horizontal="right" vertical="center" wrapText="1"/>
    </xf>
    <xf numFmtId="3" fontId="255" fillId="0" borderId="6" xfId="60" applyNumberFormat="1" applyFont="1" applyBorder="1" applyAlignment="1">
      <alignment vertical="center" wrapText="1"/>
    </xf>
    <xf numFmtId="182" fontId="255" fillId="0" borderId="6" xfId="59" quotePrefix="1" applyNumberFormat="1" applyFont="1" applyBorder="1" applyAlignment="1">
      <alignment horizontal="center" vertical="center"/>
    </xf>
    <xf numFmtId="3" fontId="255" fillId="0" borderId="6" xfId="51" quotePrefix="1" applyNumberFormat="1" applyFont="1" applyBorder="1" applyAlignment="1">
      <alignment vertical="center" wrapText="1"/>
    </xf>
    <xf numFmtId="3" fontId="255" fillId="0" borderId="6" xfId="51" applyNumberFormat="1" applyFont="1" applyBorder="1" applyAlignment="1">
      <alignment vertical="center" wrapText="1"/>
    </xf>
    <xf numFmtId="171" fontId="255" fillId="0" borderId="6" xfId="51" quotePrefix="1" applyNumberFormat="1" applyFont="1" applyBorder="1" applyAlignment="1">
      <alignment vertical="center" wrapText="1"/>
    </xf>
    <xf numFmtId="0" fontId="255" fillId="0" borderId="6" xfId="27" quotePrefix="1" applyFont="1" applyBorder="1" applyAlignment="1">
      <alignment horizontal="left" vertical="center" wrapText="1"/>
    </xf>
    <xf numFmtId="0" fontId="25" fillId="0" borderId="0" xfId="56" applyFont="1" applyAlignment="1">
      <alignment vertical="center" wrapText="1"/>
    </xf>
    <xf numFmtId="0" fontId="25" fillId="0" borderId="0" xfId="56" applyFont="1" applyAlignment="1">
      <alignment vertical="center"/>
    </xf>
    <xf numFmtId="4" fontId="255" fillId="0" borderId="6" xfId="12" applyNumberFormat="1" applyFont="1" applyFill="1" applyBorder="1" applyAlignment="1">
      <alignment horizontal="right" vertical="center" wrapText="1"/>
    </xf>
    <xf numFmtId="189" fontId="9" fillId="0" borderId="49" xfId="12" quotePrefix="1" applyNumberFormat="1" applyFont="1" applyFill="1" applyBorder="1" applyAlignment="1">
      <alignment horizontal="center" vertical="center" wrapText="1"/>
    </xf>
    <xf numFmtId="0" fontId="9" fillId="0" borderId="49" xfId="0" applyFont="1" applyBorder="1" applyAlignment="1">
      <alignment horizontal="left" vertical="center" wrapText="1"/>
    </xf>
    <xf numFmtId="189" fontId="9" fillId="0" borderId="49" xfId="12" applyNumberFormat="1" applyFont="1" applyFill="1" applyBorder="1" applyAlignment="1">
      <alignment horizontal="center" vertical="center" wrapText="1"/>
    </xf>
    <xf numFmtId="43" fontId="9" fillId="0" borderId="49" xfId="12" applyFont="1" applyFill="1" applyBorder="1" applyAlignment="1">
      <alignment horizontal="right" vertical="center" wrapText="1"/>
    </xf>
    <xf numFmtId="212" fontId="9" fillId="0" borderId="49" xfId="12" applyNumberFormat="1" applyFont="1" applyFill="1" applyBorder="1" applyAlignment="1">
      <alignment horizontal="right" vertical="center" wrapText="1"/>
    </xf>
    <xf numFmtId="212" fontId="9" fillId="0" borderId="49" xfId="0" applyNumberFormat="1" applyFont="1" applyBorder="1" applyAlignment="1">
      <alignment horizontal="right" vertical="center" wrapText="1"/>
    </xf>
    <xf numFmtId="2" fontId="9" fillId="0" borderId="49" xfId="0" applyNumberFormat="1" applyFont="1" applyBorder="1" applyAlignment="1">
      <alignment vertical="center" wrapText="1"/>
    </xf>
    <xf numFmtId="0" fontId="25" fillId="0" borderId="7" xfId="0" applyFont="1" applyBorder="1" applyAlignment="1">
      <alignment horizontal="center" vertical="center" wrapText="1"/>
    </xf>
    <xf numFmtId="0" fontId="25" fillId="0" borderId="7" xfId="0" applyFont="1" applyBorder="1" applyAlignment="1">
      <alignment vertical="center" wrapText="1"/>
    </xf>
    <xf numFmtId="189" fontId="25" fillId="0" borderId="7" xfId="12" applyNumberFormat="1" applyFont="1" applyFill="1" applyBorder="1" applyAlignment="1">
      <alignment horizontal="right" vertical="center" wrapText="1"/>
    </xf>
    <xf numFmtId="212" fontId="25" fillId="0" borderId="7" xfId="12" applyNumberFormat="1" applyFont="1" applyFill="1" applyBorder="1" applyAlignment="1">
      <alignment horizontal="right" vertical="center" wrapText="1"/>
    </xf>
    <xf numFmtId="212" fontId="25" fillId="0" borderId="7" xfId="0" applyNumberFormat="1" applyFont="1" applyBorder="1" applyAlignment="1">
      <alignment horizontal="right" vertical="center" wrapText="1"/>
    </xf>
    <xf numFmtId="212" fontId="9" fillId="0" borderId="48" xfId="0" applyNumberFormat="1" applyFont="1" applyBorder="1" applyAlignment="1">
      <alignment horizontal="right" vertical="center" wrapText="1"/>
    </xf>
    <xf numFmtId="212" fontId="9" fillId="0" borderId="48" xfId="12" applyNumberFormat="1" applyFont="1" applyFill="1" applyBorder="1" applyAlignment="1">
      <alignment horizontal="right" vertical="center" wrapText="1"/>
    </xf>
    <xf numFmtId="43" fontId="9" fillId="0" borderId="6" xfId="0" applyNumberFormat="1" applyFont="1" applyBorder="1" applyAlignment="1">
      <alignment horizontal="right" vertical="center" wrapText="1"/>
    </xf>
    <xf numFmtId="0" fontId="25" fillId="0" borderId="0" xfId="0" quotePrefix="1"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43" fontId="25" fillId="0" borderId="0" xfId="12" applyFont="1" applyFill="1" applyBorder="1" applyAlignment="1">
      <alignment horizontal="right" vertical="center" wrapText="1"/>
    </xf>
    <xf numFmtId="172" fontId="25" fillId="0" borderId="0" xfId="0" applyNumberFormat="1" applyFont="1" applyAlignment="1">
      <alignment horizontal="right" vertical="center" wrapText="1"/>
    </xf>
    <xf numFmtId="212" fontId="25" fillId="0" borderId="0" xfId="0" applyNumberFormat="1" applyFont="1" applyAlignment="1">
      <alignment horizontal="right" vertical="center" wrapText="1"/>
    </xf>
    <xf numFmtId="212" fontId="25" fillId="0" borderId="0" xfId="12" applyNumberFormat="1" applyFont="1" applyFill="1" applyBorder="1" applyAlignment="1">
      <alignment horizontal="right" vertical="center" wrapText="1"/>
    </xf>
    <xf numFmtId="3" fontId="25" fillId="0" borderId="0" xfId="0" applyNumberFormat="1" applyFont="1" applyAlignment="1">
      <alignment horizontal="right" vertical="center" wrapText="1"/>
    </xf>
    <xf numFmtId="0" fontId="9" fillId="0" borderId="0" xfId="0" quotePrefix="1" applyFont="1" applyAlignment="1">
      <alignment horizontal="center" vertical="center" wrapText="1"/>
    </xf>
    <xf numFmtId="0" fontId="9" fillId="0" borderId="0" xfId="0" applyFont="1" applyAlignment="1">
      <alignment horizontal="left" vertical="center" wrapText="1"/>
    </xf>
    <xf numFmtId="172" fontId="9" fillId="0" borderId="0" xfId="0" applyNumberFormat="1" applyFont="1" applyAlignment="1">
      <alignment horizontal="right" vertical="center" wrapText="1"/>
    </xf>
    <xf numFmtId="212" fontId="9" fillId="0" borderId="0" xfId="0" applyNumberFormat="1" applyFont="1" applyAlignment="1">
      <alignment horizontal="right" vertical="center" wrapText="1"/>
    </xf>
    <xf numFmtId="212" fontId="9" fillId="0" borderId="0" xfId="12" applyNumberFormat="1" applyFont="1" applyFill="1" applyBorder="1" applyAlignment="1">
      <alignment horizontal="right" vertical="center" wrapText="1"/>
    </xf>
    <xf numFmtId="3" fontId="9" fillId="0" borderId="0" xfId="0" applyNumberFormat="1" applyFont="1" applyAlignment="1">
      <alignment horizontal="right" vertical="center" wrapText="1"/>
    </xf>
    <xf numFmtId="189" fontId="9" fillId="0" borderId="0" xfId="12" applyNumberFormat="1" applyFont="1" applyFill="1" applyBorder="1" applyAlignment="1">
      <alignment horizontal="right" vertical="center" wrapText="1"/>
    </xf>
    <xf numFmtId="172" fontId="9" fillId="0" borderId="0" xfId="12" applyNumberFormat="1" applyFont="1" applyFill="1" applyBorder="1" applyAlignment="1">
      <alignment horizontal="right" vertical="center" wrapText="1"/>
    </xf>
    <xf numFmtId="3" fontId="9" fillId="0" borderId="0" xfId="0" applyNumberFormat="1" applyFont="1" applyAlignment="1">
      <alignment horizontal="center" vertical="center" wrapText="1"/>
    </xf>
    <xf numFmtId="173" fontId="9" fillId="0" borderId="48" xfId="12" applyNumberFormat="1" applyFont="1" applyFill="1" applyBorder="1" applyAlignment="1">
      <alignment horizontal="right" vertical="center" wrapText="1"/>
    </xf>
    <xf numFmtId="0" fontId="26" fillId="5" borderId="5" xfId="59" applyFont="1" applyFill="1" applyBorder="1" applyAlignment="1">
      <alignment horizontal="center" vertical="center" wrapText="1"/>
    </xf>
    <xf numFmtId="3" fontId="26" fillId="5" borderId="5" xfId="59" applyNumberFormat="1" applyFont="1" applyFill="1" applyBorder="1" applyAlignment="1">
      <alignment horizontal="center" vertical="center" wrapText="1"/>
    </xf>
    <xf numFmtId="0" fontId="24" fillId="0" borderId="0" xfId="59" applyFont="1" applyAlignment="1">
      <alignment horizontal="center" vertical="center"/>
    </xf>
    <xf numFmtId="172" fontId="25" fillId="0" borderId="0" xfId="0" applyNumberFormat="1" applyFont="1" applyAlignment="1">
      <alignment horizontal="center" vertical="center"/>
    </xf>
    <xf numFmtId="172" fontId="24" fillId="0" borderId="0" xfId="0" applyNumberFormat="1" applyFont="1" applyAlignment="1">
      <alignment horizontal="center" vertical="center" wrapText="1"/>
    </xf>
    <xf numFmtId="189" fontId="269" fillId="0" borderId="6" xfId="12" applyNumberFormat="1" applyFont="1" applyFill="1" applyBorder="1" applyAlignment="1">
      <alignment horizontal="right" vertical="center" wrapText="1"/>
    </xf>
    <xf numFmtId="0" fontId="269" fillId="0" borderId="6" xfId="51" applyFont="1" applyBorder="1"/>
    <xf numFmtId="3" fontId="26" fillId="5" borderId="8" xfId="8407" applyFont="1" applyFill="1" applyBorder="1" applyAlignment="1">
      <alignment horizontal="center" vertical="center"/>
    </xf>
    <xf numFmtId="0" fontId="26" fillId="5" borderId="8" xfId="8403" applyFont="1" applyFill="1" applyBorder="1" applyAlignment="1">
      <alignment horizontal="left" vertical="center" wrapText="1"/>
    </xf>
    <xf numFmtId="0" fontId="26" fillId="5" borderId="8" xfId="8403" applyFont="1" applyFill="1" applyBorder="1" applyAlignment="1">
      <alignment horizontal="center" vertical="center" wrapText="1"/>
    </xf>
    <xf numFmtId="173" fontId="26" fillId="5" borderId="8" xfId="8384" applyNumberFormat="1" applyFont="1" applyFill="1" applyBorder="1" applyAlignment="1">
      <alignment horizontal="right" vertical="center" wrapText="1"/>
    </xf>
    <xf numFmtId="212" fontId="26" fillId="0" borderId="8" xfId="8387" applyNumberFormat="1" applyFont="1" applyFill="1" applyBorder="1" applyAlignment="1">
      <alignment horizontal="right" vertical="center" wrapText="1"/>
    </xf>
    <xf numFmtId="212" fontId="26" fillId="5" borderId="8" xfId="12" applyNumberFormat="1" applyFont="1" applyFill="1" applyBorder="1" applyAlignment="1">
      <alignment horizontal="right" vertical="center" wrapText="1"/>
    </xf>
    <xf numFmtId="3" fontId="26" fillId="5" borderId="8" xfId="8407" applyFont="1" applyFill="1" applyBorder="1" applyAlignment="1">
      <alignment wrapText="1"/>
    </xf>
    <xf numFmtId="0" fontId="27" fillId="0" borderId="0" xfId="59" applyFont="1" applyAlignment="1">
      <alignment vertical="center"/>
    </xf>
    <xf numFmtId="3" fontId="9" fillId="0" borderId="0" xfId="59" applyNumberFormat="1" applyFont="1" applyAlignment="1">
      <alignment vertical="center"/>
    </xf>
    <xf numFmtId="182" fontId="263" fillId="0" borderId="0" xfId="59" applyNumberFormat="1" applyFont="1" applyAlignment="1">
      <alignment vertical="center"/>
    </xf>
    <xf numFmtId="0" fontId="255" fillId="0" borderId="0" xfId="59" applyFont="1" applyAlignment="1">
      <alignment vertical="center"/>
    </xf>
    <xf numFmtId="0" fontId="257" fillId="0" borderId="0" xfId="59" applyFont="1" applyAlignment="1">
      <alignment vertical="center"/>
    </xf>
    <xf numFmtId="43" fontId="9" fillId="0" borderId="0" xfId="12" applyFont="1" applyFill="1" applyAlignment="1">
      <alignment horizontal="right" vertical="center"/>
    </xf>
    <xf numFmtId="0" fontId="9" fillId="0" borderId="0" xfId="0" applyFont="1" applyAlignment="1">
      <alignment vertical="center"/>
    </xf>
    <xf numFmtId="43" fontId="24" fillId="0" borderId="0" xfId="12" applyFont="1" applyFill="1" applyBorder="1" applyAlignment="1">
      <alignment horizontal="center" vertical="center" wrapText="1"/>
    </xf>
    <xf numFmtId="171" fontId="25" fillId="0" borderId="7" xfId="0" applyNumberFormat="1" applyFont="1" applyBorder="1" applyAlignment="1">
      <alignment horizontal="right" vertical="center" wrapText="1"/>
    </xf>
    <xf numFmtId="171" fontId="25" fillId="0" borderId="6" xfId="1226" applyNumberFormat="1" applyFont="1" applyFill="1" applyBorder="1" applyAlignment="1">
      <alignment horizontal="right" vertical="center" wrapText="1"/>
    </xf>
    <xf numFmtId="172" fontId="9" fillId="0" borderId="6" xfId="4313" applyNumberFormat="1" applyFont="1" applyBorder="1" applyAlignment="1">
      <alignment horizontal="right" vertical="center" wrapText="1"/>
    </xf>
    <xf numFmtId="0" fontId="25" fillId="0" borderId="0" xfId="0" applyFont="1" applyAlignment="1">
      <alignment horizontal="right" vertical="center" wrapText="1"/>
    </xf>
    <xf numFmtId="43" fontId="9" fillId="0" borderId="0" xfId="12" applyFont="1" applyFill="1" applyAlignment="1">
      <alignment horizontal="right" vertical="center" wrapText="1"/>
    </xf>
    <xf numFmtId="2" fontId="255" fillId="0" borderId="6" xfId="59" applyNumberFormat="1" applyFont="1" applyBorder="1" applyAlignment="1">
      <alignment horizontal="right" vertical="center" wrapText="1"/>
    </xf>
    <xf numFmtId="2" fontId="255" fillId="5" borderId="6" xfId="59" applyNumberFormat="1" applyFont="1" applyFill="1" applyBorder="1" applyAlignment="1">
      <alignment horizontal="right" vertical="center" wrapText="1"/>
    </xf>
    <xf numFmtId="2" fontId="255" fillId="5" borderId="6" xfId="12" applyNumberFormat="1" applyFont="1" applyFill="1" applyBorder="1" applyAlignment="1">
      <alignment horizontal="right" vertical="center"/>
    </xf>
    <xf numFmtId="192" fontId="255" fillId="0" borderId="6" xfId="4274" applyNumberFormat="1" applyFont="1" applyBorder="1" applyAlignment="1">
      <alignment vertical="center"/>
    </xf>
    <xf numFmtId="43" fontId="24" fillId="0" borderId="6" xfId="1226" applyFont="1" applyFill="1" applyBorder="1" applyAlignment="1">
      <alignment horizontal="right" vertical="center" wrapText="1"/>
    </xf>
    <xf numFmtId="182" fontId="23" fillId="0" borderId="0" xfId="59" applyNumberFormat="1" applyFont="1" applyAlignment="1">
      <alignment horizontal="left" vertical="center" wrapText="1"/>
    </xf>
    <xf numFmtId="182" fontId="24" fillId="0" borderId="0" xfId="59" applyNumberFormat="1" applyFont="1" applyAlignment="1">
      <alignment vertical="center" wrapText="1"/>
    </xf>
    <xf numFmtId="182" fontId="23" fillId="0" borderId="0" xfId="59" applyNumberFormat="1" applyFont="1" applyAlignment="1">
      <alignment vertical="center" wrapText="1"/>
    </xf>
    <xf numFmtId="182" fontId="23" fillId="0" borderId="0" xfId="59" applyNumberFormat="1" applyFont="1" applyAlignment="1">
      <alignment horizontal="center" vertical="center" wrapText="1"/>
    </xf>
    <xf numFmtId="182" fontId="9" fillId="0" borderId="0" xfId="59" applyNumberFormat="1" applyFont="1" applyAlignment="1">
      <alignment vertical="center" wrapText="1"/>
    </xf>
    <xf numFmtId="182" fontId="24" fillId="0" borderId="0" xfId="59" applyNumberFormat="1" applyFont="1" applyAlignment="1">
      <alignment horizontal="center" vertical="center" wrapText="1"/>
    </xf>
    <xf numFmtId="182" fontId="24" fillId="0" borderId="0" xfId="59" applyNumberFormat="1" applyFont="1" applyAlignment="1">
      <alignment horizontal="left" vertical="center" wrapText="1"/>
    </xf>
    <xf numFmtId="43" fontId="9" fillId="0" borderId="0" xfId="12" applyFont="1" applyFill="1" applyAlignment="1">
      <alignment vertical="center" wrapText="1"/>
    </xf>
    <xf numFmtId="182" fontId="258" fillId="0" borderId="0" xfId="59" applyNumberFormat="1" applyFont="1" applyAlignment="1">
      <alignment horizontal="left" vertical="center" wrapText="1"/>
    </xf>
    <xf numFmtId="317" fontId="23" fillId="0" borderId="0" xfId="59" applyNumberFormat="1" applyFont="1" applyAlignment="1">
      <alignment vertical="center" wrapText="1"/>
    </xf>
    <xf numFmtId="182" fontId="260" fillId="0" borderId="0" xfId="59" applyNumberFormat="1" applyFont="1" applyAlignment="1">
      <alignment vertical="center" wrapText="1"/>
    </xf>
    <xf numFmtId="43" fontId="23" fillId="0" borderId="0" xfId="12" applyFont="1" applyFill="1" applyAlignment="1">
      <alignment horizontal="left" vertical="center" wrapText="1"/>
    </xf>
    <xf numFmtId="182" fontId="25" fillId="0" borderId="0" xfId="59" applyNumberFormat="1" applyFont="1" applyAlignment="1">
      <alignment horizontal="left" vertical="center" wrapText="1"/>
    </xf>
    <xf numFmtId="10" fontId="255" fillId="0" borderId="6" xfId="8402" applyNumberFormat="1" applyFont="1" applyFill="1" applyBorder="1" applyAlignment="1">
      <alignment horizontal="right" vertical="center" wrapText="1"/>
    </xf>
    <xf numFmtId="10" fontId="255" fillId="0" borderId="6" xfId="59" applyNumberFormat="1" applyFont="1" applyBorder="1" applyAlignment="1">
      <alignment horizontal="right" vertical="center" wrapText="1"/>
    </xf>
    <xf numFmtId="10" fontId="255" fillId="0" borderId="6" xfId="1252" applyNumberFormat="1" applyFont="1" applyFill="1" applyBorder="1" applyAlignment="1">
      <alignment horizontal="right" vertical="center" wrapText="1"/>
    </xf>
    <xf numFmtId="182" fontId="272" fillId="0" borderId="0" xfId="59" applyNumberFormat="1" applyFont="1"/>
    <xf numFmtId="182" fontId="25" fillId="0" borderId="0" xfId="59" applyNumberFormat="1" applyFont="1" applyAlignment="1">
      <alignment vertical="center" wrapText="1"/>
    </xf>
    <xf numFmtId="322" fontId="9" fillId="0" borderId="6" xfId="12" applyNumberFormat="1" applyFont="1" applyFill="1" applyBorder="1" applyAlignment="1">
      <alignment horizontal="right" vertical="center" wrapText="1"/>
    </xf>
    <xf numFmtId="0" fontId="25" fillId="0" borderId="0" xfId="0" applyFont="1" applyAlignment="1">
      <alignment vertical="center"/>
    </xf>
    <xf numFmtId="172" fontId="23" fillId="0" borderId="0" xfId="0" applyNumberFormat="1" applyFont="1" applyAlignment="1">
      <alignment horizontal="center" vertical="center"/>
    </xf>
    <xf numFmtId="0" fontId="25" fillId="0" borderId="0" xfId="0" applyFont="1" applyAlignment="1">
      <alignment vertical="center" wrapText="1"/>
    </xf>
    <xf numFmtId="3" fontId="25" fillId="0" borderId="0" xfId="0" applyNumberFormat="1" applyFont="1" applyAlignment="1">
      <alignment vertical="center" wrapText="1"/>
    </xf>
    <xf numFmtId="3" fontId="9" fillId="0" borderId="0" xfId="0" applyNumberFormat="1" applyFont="1" applyAlignment="1">
      <alignment vertical="center" wrapText="1"/>
    </xf>
    <xf numFmtId="43" fontId="24" fillId="0" borderId="0" xfId="0" applyNumberFormat="1" applyFont="1" applyAlignment="1">
      <alignment vertical="center" wrapText="1"/>
    </xf>
    <xf numFmtId="43" fontId="9" fillId="0" borderId="0" xfId="0" applyNumberFormat="1" applyFont="1" applyAlignment="1">
      <alignment vertical="center" wrapText="1"/>
    </xf>
    <xf numFmtId="4" fontId="9" fillId="0" borderId="0" xfId="0" applyNumberFormat="1" applyFont="1" applyAlignment="1">
      <alignment vertical="center" wrapText="1"/>
    </xf>
    <xf numFmtId="0" fontId="23" fillId="0" borderId="0" xfId="0" applyFont="1" applyAlignment="1">
      <alignment vertical="center" wrapText="1"/>
    </xf>
    <xf numFmtId="43" fontId="255" fillId="0" borderId="6" xfId="59" quotePrefix="1" applyNumberFormat="1" applyFont="1" applyBorder="1" applyAlignment="1">
      <alignment vertical="center" wrapText="1"/>
    </xf>
    <xf numFmtId="43" fontId="24" fillId="0" borderId="0" xfId="56" applyNumberFormat="1" applyFont="1" applyAlignment="1">
      <alignment vertical="center" wrapText="1"/>
    </xf>
    <xf numFmtId="43" fontId="26" fillId="0" borderId="6" xfId="1252" applyNumberFormat="1" applyFont="1" applyFill="1" applyBorder="1" applyAlignment="1">
      <alignment horizontal="right" vertical="center" wrapText="1"/>
    </xf>
    <xf numFmtId="43" fontId="255" fillId="0" borderId="6" xfId="1252" applyNumberFormat="1" applyFont="1" applyFill="1" applyBorder="1" applyAlignment="1">
      <alignment horizontal="right" vertical="center" wrapText="1"/>
    </xf>
    <xf numFmtId="43" fontId="26" fillId="0" borderId="6" xfId="60" applyNumberFormat="1" applyFont="1" applyBorder="1" applyAlignment="1">
      <alignment horizontal="right" vertical="center" wrapText="1"/>
    </xf>
    <xf numFmtId="43" fontId="255" fillId="0" borderId="6" xfId="60" applyNumberFormat="1" applyFont="1" applyBorder="1" applyAlignment="1">
      <alignment horizontal="right" vertical="center" wrapText="1"/>
    </xf>
    <xf numFmtId="43" fontId="269" fillId="0" borderId="6" xfId="12" applyFont="1" applyFill="1" applyBorder="1" applyAlignment="1">
      <alignment horizontal="right" vertical="center" wrapText="1"/>
    </xf>
    <xf numFmtId="43" fontId="9" fillId="0" borderId="0" xfId="8401" applyNumberFormat="1" applyFont="1"/>
    <xf numFmtId="3" fontId="26" fillId="0" borderId="6" xfId="60" applyNumberFormat="1" applyFont="1" applyBorder="1" applyAlignment="1">
      <alignment vertical="center" wrapText="1"/>
    </xf>
    <xf numFmtId="0" fontId="23" fillId="0" borderId="0" xfId="8401" applyFont="1" applyAlignment="1">
      <alignment vertical="center" wrapText="1"/>
    </xf>
    <xf numFmtId="316" fontId="255" fillId="0" borderId="6" xfId="12" applyNumberFormat="1" applyFont="1" applyFill="1" applyBorder="1" applyAlignment="1">
      <alignment horizontal="right" vertical="center" wrapText="1"/>
    </xf>
    <xf numFmtId="316" fontId="255" fillId="5" borderId="6" xfId="12" applyNumberFormat="1" applyFont="1" applyFill="1" applyBorder="1" applyAlignment="1">
      <alignment horizontal="right" vertical="center" wrapText="1"/>
    </xf>
    <xf numFmtId="316" fontId="26" fillId="0" borderId="6" xfId="12" applyNumberFormat="1" applyFont="1" applyFill="1" applyBorder="1" applyAlignment="1">
      <alignment horizontal="right" vertical="center" wrapText="1"/>
    </xf>
    <xf numFmtId="316" fontId="26" fillId="5" borderId="6" xfId="12" applyNumberFormat="1" applyFont="1" applyFill="1" applyBorder="1" applyAlignment="1">
      <alignment horizontal="right" vertical="center" wrapText="1"/>
    </xf>
    <xf numFmtId="316" fontId="255" fillId="0" borderId="6" xfId="59" applyNumberFormat="1" applyFont="1" applyBorder="1" applyAlignment="1">
      <alignment horizontal="right" vertical="center"/>
    </xf>
    <xf numFmtId="316" fontId="255" fillId="0" borderId="6" xfId="52" applyNumberFormat="1" applyFont="1" applyFill="1" applyBorder="1" applyAlignment="1">
      <alignment horizontal="right" vertical="center" wrapText="1"/>
    </xf>
    <xf numFmtId="4" fontId="275" fillId="0" borderId="0" xfId="59" applyNumberFormat="1" applyFont="1"/>
    <xf numFmtId="191" fontId="26" fillId="0" borderId="6" xfId="59" applyNumberFormat="1" applyFont="1" applyBorder="1" applyAlignment="1">
      <alignment horizontal="right" vertical="center"/>
    </xf>
    <xf numFmtId="191" fontId="255" fillId="0" borderId="6" xfId="12" applyNumberFormat="1" applyFont="1" applyFill="1" applyBorder="1" applyAlignment="1">
      <alignment horizontal="right" vertical="center"/>
    </xf>
    <xf numFmtId="4" fontId="255" fillId="0" borderId="6" xfId="8405" applyNumberFormat="1" applyFont="1" applyBorder="1" applyAlignment="1">
      <alignment horizontal="right" vertical="center" wrapText="1"/>
    </xf>
    <xf numFmtId="1" fontId="255" fillId="64" borderId="6" xfId="59" applyNumberFormat="1" applyFont="1" applyFill="1" applyBorder="1" applyAlignment="1">
      <alignment horizontal="right" vertical="center" wrapText="1"/>
    </xf>
    <xf numFmtId="212" fontId="263" fillId="0" borderId="6" xfId="12" applyNumberFormat="1" applyFont="1" applyFill="1" applyBorder="1" applyAlignment="1">
      <alignment horizontal="right" vertical="center" wrapText="1"/>
    </xf>
    <xf numFmtId="189" fontId="9" fillId="0" borderId="6" xfId="12" applyNumberFormat="1" applyFont="1" applyFill="1" applyBorder="1" applyAlignment="1">
      <alignment horizontal="left" vertical="center" wrapText="1"/>
    </xf>
    <xf numFmtId="0" fontId="9" fillId="0" borderId="0" xfId="0" applyFont="1" applyAlignment="1">
      <alignment horizontal="left" vertical="center"/>
    </xf>
    <xf numFmtId="0" fontId="24" fillId="0" borderId="0" xfId="0" applyFont="1" applyAlignment="1">
      <alignment horizontal="left" vertical="center"/>
    </xf>
    <xf numFmtId="0" fontId="25" fillId="0" borderId="0" xfId="0" applyFont="1" applyAlignment="1">
      <alignment horizontal="left" vertical="center"/>
    </xf>
    <xf numFmtId="191" fontId="25" fillId="0" borderId="0" xfId="0" applyNumberFormat="1" applyFont="1" applyAlignment="1">
      <alignment horizontal="left" vertical="center"/>
    </xf>
    <xf numFmtId="4" fontId="9" fillId="0" borderId="6" xfId="12" applyNumberFormat="1" applyFont="1" applyFill="1" applyBorder="1" applyAlignment="1">
      <alignment horizontal="right" vertical="center" wrapText="1"/>
    </xf>
    <xf numFmtId="2" fontId="25" fillId="0" borderId="7" xfId="0" applyNumberFormat="1" applyFont="1" applyBorder="1" applyAlignment="1">
      <alignment horizontal="left" vertical="center" wrapText="1"/>
    </xf>
    <xf numFmtId="189" fontId="25" fillId="0" borderId="6" xfId="12" applyNumberFormat="1" applyFont="1" applyFill="1" applyBorder="1" applyAlignment="1">
      <alignment horizontal="left" vertical="center" wrapText="1"/>
    </xf>
    <xf numFmtId="2" fontId="9" fillId="0" borderId="6" xfId="0" applyNumberFormat="1" applyFont="1" applyBorder="1" applyAlignment="1">
      <alignment horizontal="left" vertical="center" wrapText="1"/>
    </xf>
    <xf numFmtId="2" fontId="24" fillId="0" borderId="6" xfId="0" applyNumberFormat="1" applyFont="1" applyBorder="1" applyAlignment="1">
      <alignment horizontal="left" vertical="center" wrapText="1"/>
    </xf>
    <xf numFmtId="171" fontId="24" fillId="0" borderId="6" xfId="0" applyNumberFormat="1" applyFont="1" applyBorder="1" applyAlignment="1">
      <alignment horizontal="left" vertical="center" wrapText="1"/>
    </xf>
    <xf numFmtId="3" fontId="25" fillId="0" borderId="6" xfId="0" applyNumberFormat="1" applyFont="1" applyBorder="1" applyAlignment="1">
      <alignment horizontal="left" vertical="center" wrapText="1"/>
    </xf>
    <xf numFmtId="3" fontId="9" fillId="0" borderId="6" xfId="0" applyNumberFormat="1" applyFont="1" applyBorder="1" applyAlignment="1">
      <alignment horizontal="left" vertical="center" wrapText="1"/>
    </xf>
    <xf numFmtId="3" fontId="9" fillId="0" borderId="48" xfId="0" applyNumberFormat="1" applyFont="1" applyBorder="1" applyAlignment="1">
      <alignment horizontal="left" vertical="center" wrapText="1"/>
    </xf>
    <xf numFmtId="43" fontId="255" fillId="0" borderId="6" xfId="52" applyFont="1" applyFill="1" applyBorder="1" applyAlignment="1">
      <alignment horizontal="right" vertical="center" wrapText="1"/>
    </xf>
    <xf numFmtId="43" fontId="26" fillId="0" borderId="6" xfId="52" applyFont="1" applyFill="1" applyBorder="1" applyAlignment="1">
      <alignment horizontal="right" vertical="center" wrapText="1"/>
    </xf>
    <xf numFmtId="43" fontId="268" fillId="0" borderId="6" xfId="52" applyFont="1" applyFill="1" applyBorder="1" applyAlignment="1">
      <alignment horizontal="right" vertical="center" wrapText="1"/>
    </xf>
    <xf numFmtId="43" fontId="263" fillId="0" borderId="6" xfId="12" applyFont="1" applyFill="1" applyBorder="1" applyAlignment="1">
      <alignment horizontal="right" vertical="center" wrapText="1"/>
    </xf>
    <xf numFmtId="43" fontId="255" fillId="0" borderId="6" xfId="53" applyFont="1" applyFill="1" applyBorder="1" applyAlignment="1" applyProtection="1">
      <alignment horizontal="center" vertical="center" wrapText="1"/>
    </xf>
    <xf numFmtId="43" fontId="255" fillId="0" borderId="6" xfId="12" applyFont="1" applyFill="1" applyBorder="1" applyAlignment="1" applyProtection="1">
      <alignment horizontal="right" vertical="center" wrapText="1"/>
    </xf>
    <xf numFmtId="43" fontId="268" fillId="5" borderId="6" xfId="52" applyFont="1" applyFill="1" applyBorder="1" applyAlignment="1">
      <alignment horizontal="right" vertical="center" wrapText="1"/>
    </xf>
    <xf numFmtId="212" fontId="268" fillId="5" borderId="6" xfId="12" applyNumberFormat="1" applyFont="1" applyFill="1" applyBorder="1" applyAlignment="1">
      <alignment horizontal="center" vertical="center" wrapText="1"/>
    </xf>
    <xf numFmtId="43" fontId="26" fillId="5" borderId="6" xfId="52" applyFont="1" applyFill="1" applyBorder="1" applyAlignment="1">
      <alignment horizontal="right" vertical="center" wrapText="1"/>
    </xf>
    <xf numFmtId="182" fontId="255" fillId="5" borderId="6" xfId="59" applyNumberFormat="1" applyFont="1" applyFill="1" applyBorder="1" applyAlignment="1">
      <alignment horizontal="center" vertical="center"/>
    </xf>
    <xf numFmtId="212" fontId="255" fillId="5" borderId="6" xfId="1252" applyNumberFormat="1" applyFont="1" applyFill="1" applyBorder="1" applyAlignment="1">
      <alignment horizontal="right" vertical="center" wrapText="1"/>
    </xf>
    <xf numFmtId="182" fontId="9" fillId="5" borderId="0" xfId="59" applyNumberFormat="1" applyFont="1" applyFill="1"/>
    <xf numFmtId="1" fontId="26" fillId="0" borderId="6" xfId="52" applyNumberFormat="1" applyFont="1" applyFill="1" applyBorder="1" applyAlignment="1">
      <alignment horizontal="right" vertical="center" wrapText="1"/>
    </xf>
    <xf numFmtId="1" fontId="26" fillId="5" borderId="6" xfId="52" applyNumberFormat="1" applyFont="1" applyFill="1" applyBorder="1" applyAlignment="1">
      <alignment horizontal="right" vertical="center" wrapText="1"/>
    </xf>
    <xf numFmtId="1" fontId="255" fillId="5" borderId="6" xfId="59" applyNumberFormat="1" applyFont="1" applyFill="1" applyBorder="1" applyAlignment="1">
      <alignment horizontal="right" vertical="center" wrapText="1"/>
    </xf>
    <xf numFmtId="172" fontId="255" fillId="5" borderId="6" xfId="13" applyNumberFormat="1" applyFont="1" applyFill="1" applyBorder="1" applyAlignment="1">
      <alignment horizontal="right" vertical="center" wrapText="1"/>
    </xf>
    <xf numFmtId="0" fontId="255" fillId="5" borderId="6" xfId="59" applyFont="1" applyFill="1" applyBorder="1" applyAlignment="1">
      <alignment horizontal="right" vertical="center" wrapText="1"/>
    </xf>
    <xf numFmtId="182" fontId="255" fillId="0" borderId="48" xfId="59" applyNumberFormat="1" applyFont="1" applyBorder="1" applyAlignment="1">
      <alignment horizontal="center" vertical="center"/>
    </xf>
    <xf numFmtId="0" fontId="255" fillId="0" borderId="48" xfId="27" quotePrefix="1" applyFont="1" applyBorder="1" applyAlignment="1">
      <alignment horizontal="left" vertical="center" wrapText="1"/>
    </xf>
    <xf numFmtId="3" fontId="255" fillId="0" borderId="48" xfId="29" applyNumberFormat="1" applyFont="1" applyBorder="1" applyAlignment="1">
      <alignment horizontal="center" vertical="center" wrapText="1"/>
    </xf>
    <xf numFmtId="43" fontId="9" fillId="5" borderId="6" xfId="12" applyFont="1" applyFill="1" applyBorder="1" applyAlignment="1">
      <alignment horizontal="right" vertical="center" wrapText="1"/>
    </xf>
    <xf numFmtId="3" fontId="25" fillId="0" borderId="5" xfId="0" applyNumberFormat="1" applyFont="1" applyBorder="1" applyAlignment="1">
      <alignment horizontal="center" vertical="center" wrapText="1"/>
    </xf>
    <xf numFmtId="0" fontId="25" fillId="0" borderId="0" xfId="59" applyFont="1" applyAlignment="1">
      <alignment horizontal="center" vertical="center"/>
    </xf>
    <xf numFmtId="212" fontId="255" fillId="5" borderId="6" xfId="8405" applyNumberFormat="1" applyFont="1" applyFill="1" applyBorder="1" applyAlignment="1">
      <alignment horizontal="right" vertical="center" wrapText="1"/>
    </xf>
    <xf numFmtId="189" fontId="9" fillId="0" borderId="6" xfId="12" applyNumberFormat="1" applyFont="1" applyFill="1" applyBorder="1" applyAlignment="1">
      <alignment horizontal="center" vertical="center" wrapText="1"/>
    </xf>
    <xf numFmtId="173" fontId="255" fillId="0" borderId="6" xfId="1221" applyNumberFormat="1" applyFont="1" applyFill="1" applyBorder="1" applyAlignment="1">
      <alignment horizontal="right" vertical="center" wrapText="1"/>
    </xf>
    <xf numFmtId="0" fontId="7" fillId="0" borderId="6" xfId="59" applyFont="1" applyBorder="1" applyAlignment="1">
      <alignment horizontal="right" vertical="center"/>
    </xf>
    <xf numFmtId="173" fontId="255" fillId="0" borderId="6" xfId="8415" applyNumberFormat="1" applyFont="1" applyBorder="1" applyAlignment="1">
      <alignment horizontal="right" vertical="center" wrapText="1"/>
    </xf>
    <xf numFmtId="212" fontId="25" fillId="0" borderId="7" xfId="12" applyNumberFormat="1" applyFont="1" applyFill="1" applyBorder="1" applyAlignment="1">
      <alignment horizontal="center" vertical="center" wrapText="1"/>
    </xf>
    <xf numFmtId="212" fontId="25" fillId="0" borderId="6" xfId="12" applyNumberFormat="1" applyFont="1" applyFill="1" applyBorder="1" applyAlignment="1">
      <alignment horizontal="center" vertical="center" wrapText="1"/>
    </xf>
    <xf numFmtId="212" fontId="9" fillId="0" borderId="6" xfId="12" applyNumberFormat="1" applyFont="1" applyFill="1" applyBorder="1" applyAlignment="1">
      <alignment horizontal="center" vertical="center" wrapText="1"/>
    </xf>
    <xf numFmtId="212" fontId="24" fillId="0" borderId="6" xfId="12" applyNumberFormat="1" applyFont="1" applyFill="1" applyBorder="1" applyAlignment="1">
      <alignment horizontal="center" vertical="center" wrapText="1"/>
    </xf>
    <xf numFmtId="322" fontId="9" fillId="0" borderId="6" xfId="12" applyNumberFormat="1" applyFont="1" applyFill="1" applyBorder="1" applyAlignment="1">
      <alignment horizontal="center" vertical="center" wrapText="1"/>
    </xf>
    <xf numFmtId="212" fontId="9" fillId="0" borderId="6" xfId="0" applyNumberFormat="1" applyFont="1" applyBorder="1" applyAlignment="1">
      <alignment horizontal="center" vertical="center" wrapText="1"/>
    </xf>
    <xf numFmtId="43" fontId="24" fillId="0" borderId="6" xfId="12" applyFont="1" applyFill="1" applyBorder="1" applyAlignment="1">
      <alignment horizontal="center" vertical="center" wrapText="1"/>
    </xf>
    <xf numFmtId="43" fontId="9" fillId="0" borderId="6" xfId="12" applyFont="1" applyFill="1" applyBorder="1" applyAlignment="1">
      <alignment horizontal="center" vertical="center" wrapText="1"/>
    </xf>
    <xf numFmtId="2" fontId="9" fillId="0" borderId="6" xfId="12" applyNumberFormat="1" applyFont="1" applyFill="1" applyBorder="1" applyAlignment="1">
      <alignment horizontal="center" vertical="center" wrapText="1"/>
    </xf>
    <xf numFmtId="212" fontId="9" fillId="0" borderId="48" xfId="12" applyNumberFormat="1" applyFont="1" applyFill="1" applyBorder="1" applyAlignment="1">
      <alignment horizontal="center" vertical="center" wrapText="1"/>
    </xf>
    <xf numFmtId="41" fontId="255" fillId="0" borderId="6" xfId="1252" applyNumberFormat="1" applyFont="1" applyFill="1" applyBorder="1" applyAlignment="1">
      <alignment horizontal="right" vertical="center" wrapText="1"/>
    </xf>
    <xf numFmtId="173" fontId="26" fillId="5" borderId="6" xfId="8384" applyNumberFormat="1" applyFont="1" applyFill="1" applyBorder="1" applyAlignment="1">
      <alignment horizontal="right" vertical="center" wrapText="1"/>
    </xf>
    <xf numFmtId="43" fontId="26" fillId="0" borderId="7" xfId="51" applyNumberFormat="1" applyFont="1" applyBorder="1" applyAlignment="1">
      <alignment horizontal="center" vertical="center" wrapText="1"/>
    </xf>
    <xf numFmtId="212" fontId="26" fillId="0" borderId="7" xfId="51" applyNumberFormat="1" applyFont="1" applyBorder="1" applyAlignment="1">
      <alignment horizontal="center" vertical="center" wrapText="1"/>
    </xf>
    <xf numFmtId="189" fontId="26" fillId="0" borderId="6" xfId="52" applyNumberFormat="1" applyFont="1" applyFill="1" applyBorder="1" applyAlignment="1">
      <alignment horizontal="center" vertical="center" wrapText="1"/>
    </xf>
    <xf numFmtId="212" fontId="26" fillId="0" borderId="6" xfId="52" applyNumberFormat="1" applyFont="1" applyFill="1" applyBorder="1" applyAlignment="1">
      <alignment horizontal="center" vertical="center" wrapText="1"/>
    </xf>
    <xf numFmtId="43" fontId="255" fillId="0" borderId="6" xfId="51" applyNumberFormat="1" applyFont="1" applyBorder="1" applyAlignment="1">
      <alignment horizontal="center" vertical="center" wrapText="1"/>
    </xf>
    <xf numFmtId="182" fontId="26" fillId="0" borderId="7" xfId="60" applyNumberFormat="1" applyFont="1" applyBorder="1" applyAlignment="1">
      <alignment horizontal="center" vertical="center" wrapText="1"/>
    </xf>
    <xf numFmtId="0" fontId="26" fillId="0" borderId="7" xfId="60" applyFont="1" applyBorder="1" applyAlignment="1">
      <alignment vertical="center" wrapText="1"/>
    </xf>
    <xf numFmtId="0" fontId="26" fillId="0" borderId="7" xfId="60" applyFont="1" applyBorder="1" applyAlignment="1">
      <alignment horizontal="center" vertical="center" wrapText="1"/>
    </xf>
    <xf numFmtId="43" fontId="26" fillId="0" borderId="7" xfId="60" applyNumberFormat="1" applyFont="1" applyBorder="1" applyAlignment="1">
      <alignment vertical="center" wrapText="1"/>
    </xf>
    <xf numFmtId="43" fontId="26" fillId="0" borderId="6" xfId="59" applyNumberFormat="1" applyFont="1" applyBorder="1" applyAlignment="1">
      <alignment horizontal="right" vertical="center" wrapText="1"/>
    </xf>
    <xf numFmtId="182" fontId="26" fillId="0" borderId="6" xfId="59" applyNumberFormat="1" applyFont="1" applyBorder="1" applyAlignment="1">
      <alignment vertical="center" wrapText="1"/>
    </xf>
    <xf numFmtId="182" fontId="268" fillId="0" borderId="6" xfId="59" quotePrefix="1" applyNumberFormat="1" applyFont="1" applyBorder="1" applyAlignment="1">
      <alignment horizontal="center" vertical="center"/>
    </xf>
    <xf numFmtId="3" fontId="268" fillId="0" borderId="6" xfId="51" quotePrefix="1" applyNumberFormat="1" applyFont="1" applyBorder="1" applyAlignment="1">
      <alignment vertical="center" wrapText="1"/>
    </xf>
    <xf numFmtId="3" fontId="268" fillId="0" borderId="6" xfId="29" applyNumberFormat="1" applyFont="1" applyBorder="1" applyAlignment="1">
      <alignment horizontal="center" vertical="center" wrapText="1"/>
    </xf>
    <xf numFmtId="43" fontId="268" fillId="0" borderId="6" xfId="12" applyFont="1" applyFill="1" applyBorder="1" applyAlignment="1">
      <alignment horizontal="right" vertical="center" wrapText="1"/>
    </xf>
    <xf numFmtId="182" fontId="26" fillId="0" borderId="6" xfId="60" applyNumberFormat="1" applyFont="1" applyBorder="1" applyAlignment="1">
      <alignment horizontal="left" vertical="center" wrapText="1"/>
    </xf>
    <xf numFmtId="212" fontId="255" fillId="0" borderId="48" xfId="59" applyNumberFormat="1" applyFont="1" applyBorder="1" applyAlignment="1">
      <alignment horizontal="right" vertical="center" wrapText="1"/>
    </xf>
    <xf numFmtId="182" fontId="26" fillId="0" borderId="7" xfId="60" applyNumberFormat="1" applyFont="1" applyBorder="1" applyAlignment="1">
      <alignment vertical="center" wrapText="1"/>
    </xf>
    <xf numFmtId="192" fontId="26" fillId="0" borderId="7" xfId="60" applyNumberFormat="1" applyFont="1" applyBorder="1" applyAlignment="1">
      <alignment horizontal="center" vertical="center" wrapText="1"/>
    </xf>
    <xf numFmtId="212" fontId="263" fillId="0" borderId="6" xfId="59" applyNumberFormat="1" applyFont="1" applyBorder="1" applyAlignment="1">
      <alignment horizontal="right" vertical="center" wrapText="1"/>
    </xf>
    <xf numFmtId="212" fontId="255" fillId="0" borderId="48" xfId="12" applyNumberFormat="1" applyFont="1" applyFill="1" applyBorder="1" applyAlignment="1">
      <alignment horizontal="right" vertical="center" wrapText="1"/>
    </xf>
    <xf numFmtId="212" fontId="255" fillId="0" borderId="48" xfId="8402" applyNumberFormat="1" applyFont="1" applyFill="1" applyBorder="1" applyAlignment="1">
      <alignment horizontal="right" vertical="center" wrapText="1"/>
    </xf>
    <xf numFmtId="0" fontId="263" fillId="0" borderId="6" xfId="60" quotePrefix="1" applyFont="1" applyBorder="1" applyAlignment="1">
      <alignment horizontal="center" vertical="center" wrapText="1"/>
    </xf>
    <xf numFmtId="3" fontId="263" fillId="0" borderId="6" xfId="60" applyNumberFormat="1" applyFont="1" applyBorder="1" applyAlignment="1">
      <alignment vertical="center" wrapText="1"/>
    </xf>
    <xf numFmtId="0" fontId="263" fillId="0" borderId="6" xfId="60" applyFont="1" applyBorder="1" applyAlignment="1">
      <alignment horizontal="center" vertical="center" wrapText="1"/>
    </xf>
    <xf numFmtId="43" fontId="263" fillId="0" borderId="6" xfId="60" applyNumberFormat="1" applyFont="1" applyBorder="1" applyAlignment="1">
      <alignment horizontal="right" vertical="center" wrapText="1"/>
    </xf>
    <xf numFmtId="212" fontId="263" fillId="0" borderId="6" xfId="1252" applyNumberFormat="1" applyFont="1" applyFill="1" applyBorder="1" applyAlignment="1">
      <alignment horizontal="right" vertical="center" wrapText="1"/>
    </xf>
    <xf numFmtId="0" fontId="255" fillId="0" borderId="0" xfId="8401" applyFont="1" applyAlignment="1">
      <alignment horizontal="right" vertical="center" wrapText="1"/>
    </xf>
    <xf numFmtId="182" fontId="263" fillId="0" borderId="0" xfId="59" applyNumberFormat="1" applyFont="1" applyAlignment="1">
      <alignment horizontal="right" vertical="center" wrapText="1"/>
    </xf>
    <xf numFmtId="0" fontId="255" fillId="0" borderId="0" xfId="8401" applyFont="1" applyAlignment="1">
      <alignment horizontal="right"/>
    </xf>
    <xf numFmtId="173" fontId="268" fillId="0" borderId="22" xfId="12" applyNumberFormat="1" applyFont="1" applyFill="1" applyBorder="1" applyAlignment="1">
      <alignment horizontal="right" vertical="center" wrapText="1"/>
    </xf>
    <xf numFmtId="173" fontId="263" fillId="0" borderId="22" xfId="12" applyNumberFormat="1" applyFont="1" applyFill="1" applyBorder="1" applyAlignment="1">
      <alignment horizontal="right" vertical="center" wrapText="1"/>
    </xf>
    <xf numFmtId="173" fontId="255" fillId="0" borderId="22" xfId="12" applyNumberFormat="1" applyFont="1" applyFill="1" applyBorder="1" applyAlignment="1">
      <alignment horizontal="right" vertical="center" wrapText="1"/>
    </xf>
    <xf numFmtId="173" fontId="26" fillId="0" borderId="22" xfId="12" applyNumberFormat="1" applyFont="1" applyFill="1" applyBorder="1" applyAlignment="1">
      <alignment horizontal="right" vertical="center" wrapText="1"/>
    </xf>
    <xf numFmtId="173" fontId="255" fillId="0" borderId="22" xfId="12" applyNumberFormat="1" applyFont="1" applyFill="1" applyBorder="1" applyAlignment="1">
      <alignment horizontal="right"/>
    </xf>
    <xf numFmtId="173" fontId="255" fillId="5" borderId="22" xfId="12" applyNumberFormat="1" applyFont="1" applyFill="1" applyBorder="1" applyAlignment="1">
      <alignment horizontal="right"/>
    </xf>
    <xf numFmtId="173" fontId="26" fillId="5" borderId="22" xfId="12" applyNumberFormat="1" applyFont="1" applyFill="1" applyBorder="1" applyAlignment="1">
      <alignment horizontal="right" vertical="center" wrapText="1"/>
    </xf>
    <xf numFmtId="173" fontId="263" fillId="5" borderId="22" xfId="12" applyNumberFormat="1" applyFont="1" applyFill="1" applyBorder="1" applyAlignment="1">
      <alignment horizontal="right" vertical="center" wrapText="1"/>
    </xf>
    <xf numFmtId="173" fontId="268" fillId="0" borderId="22" xfId="12" applyNumberFormat="1" applyFont="1" applyFill="1" applyBorder="1" applyAlignment="1">
      <alignment horizontal="right"/>
    </xf>
    <xf numFmtId="173" fontId="255" fillId="0" borderId="0" xfId="12" applyNumberFormat="1" applyFont="1" applyFill="1" applyBorder="1" applyAlignment="1">
      <alignment horizontal="right"/>
    </xf>
    <xf numFmtId="173" fontId="268" fillId="0" borderId="0" xfId="12" applyNumberFormat="1" applyFont="1" applyFill="1" applyBorder="1" applyAlignment="1">
      <alignment horizontal="right"/>
    </xf>
    <xf numFmtId="173" fontId="26" fillId="0" borderId="0" xfId="12" applyNumberFormat="1" applyFont="1" applyFill="1" applyBorder="1" applyAlignment="1">
      <alignment horizontal="right" vertical="center" wrapText="1"/>
    </xf>
    <xf numFmtId="173" fontId="255" fillId="0" borderId="0" xfId="12" applyNumberFormat="1" applyFont="1" applyFill="1" applyBorder="1" applyAlignment="1">
      <alignment horizontal="right" vertical="center" wrapText="1"/>
    </xf>
    <xf numFmtId="173" fontId="268" fillId="0" borderId="0" xfId="12" applyNumberFormat="1" applyFont="1" applyFill="1" applyBorder="1" applyAlignment="1">
      <alignment horizontal="right" vertical="center" wrapText="1"/>
    </xf>
    <xf numFmtId="173" fontId="255" fillId="0" borderId="0" xfId="12" applyNumberFormat="1" applyFont="1" applyFill="1" applyBorder="1" applyAlignment="1">
      <alignment horizontal="right" vertical="center"/>
    </xf>
    <xf numFmtId="173" fontId="255" fillId="0" borderId="22" xfId="12" applyNumberFormat="1" applyFont="1" applyFill="1" applyBorder="1" applyAlignment="1">
      <alignment horizontal="right" vertical="center"/>
    </xf>
    <xf numFmtId="182" fontId="269" fillId="0" borderId="6" xfId="59" applyNumberFormat="1" applyFont="1" applyBorder="1" applyAlignment="1">
      <alignment horizontal="right" vertical="center" wrapText="1"/>
    </xf>
    <xf numFmtId="0" fontId="269" fillId="0" borderId="48" xfId="59" applyFont="1" applyBorder="1" applyAlignment="1">
      <alignment vertical="center"/>
    </xf>
    <xf numFmtId="323" fontId="255" fillId="0" borderId="6" xfId="12" applyNumberFormat="1" applyFont="1" applyFill="1" applyBorder="1" applyAlignment="1">
      <alignment horizontal="right" vertical="center" wrapText="1"/>
    </xf>
    <xf numFmtId="323" fontId="255" fillId="0" borderId="6" xfId="12" applyNumberFormat="1" applyFont="1" applyFill="1" applyBorder="1" applyAlignment="1">
      <alignment horizontal="right" vertical="center"/>
    </xf>
    <xf numFmtId="323" fontId="255" fillId="0" borderId="6" xfId="59" applyNumberFormat="1" applyFont="1" applyBorder="1" applyAlignment="1">
      <alignment horizontal="right" vertical="center"/>
    </xf>
    <xf numFmtId="173" fontId="269" fillId="0" borderId="6" xfId="8336" applyNumberFormat="1" applyFont="1" applyFill="1" applyBorder="1" applyAlignment="1">
      <alignment horizontal="right" vertical="center" wrapText="1"/>
    </xf>
    <xf numFmtId="3" fontId="269" fillId="0" borderId="6" xfId="8407" applyFont="1" applyBorder="1" applyAlignment="1">
      <alignment horizontal="right" vertical="center" wrapText="1"/>
    </xf>
    <xf numFmtId="173" fontId="26" fillId="0" borderId="6" xfId="1252" applyNumberFormat="1" applyFont="1" applyFill="1" applyBorder="1" applyAlignment="1">
      <alignment horizontal="right" vertical="center" wrapText="1"/>
    </xf>
    <xf numFmtId="173" fontId="255" fillId="0" borderId="6" xfId="59" applyNumberFormat="1" applyFont="1" applyBorder="1" applyAlignment="1">
      <alignment horizontal="right" vertical="center" wrapText="1"/>
    </xf>
    <xf numFmtId="173" fontId="255" fillId="0" borderId="6" xfId="1252" applyNumberFormat="1" applyFont="1" applyFill="1" applyBorder="1" applyAlignment="1">
      <alignment horizontal="right" vertical="center" wrapText="1"/>
    </xf>
    <xf numFmtId="173" fontId="26" fillId="0" borderId="6" xfId="8402" applyNumberFormat="1" applyFont="1" applyFill="1" applyBorder="1" applyAlignment="1">
      <alignment horizontal="right" vertical="center" wrapText="1"/>
    </xf>
    <xf numFmtId="173" fontId="255" fillId="0" borderId="6" xfId="8402" applyNumberFormat="1" applyFont="1" applyFill="1" applyBorder="1" applyAlignment="1">
      <alignment horizontal="right" vertical="center" wrapText="1"/>
    </xf>
    <xf numFmtId="173" fontId="26" fillId="0" borderId="6" xfId="59" applyNumberFormat="1" applyFont="1" applyBorder="1" applyAlignment="1">
      <alignment horizontal="right" vertical="center" wrapText="1"/>
    </xf>
    <xf numFmtId="173" fontId="26" fillId="0" borderId="6" xfId="60" applyNumberFormat="1" applyFont="1" applyBorder="1" applyAlignment="1">
      <alignment horizontal="right" vertical="center" wrapText="1"/>
    </xf>
    <xf numFmtId="173" fontId="255" fillId="0" borderId="6" xfId="60" applyNumberFormat="1" applyFont="1" applyBorder="1" applyAlignment="1">
      <alignment horizontal="right" vertical="center" wrapText="1"/>
    </xf>
    <xf numFmtId="173" fontId="263" fillId="0" borderId="6" xfId="60" applyNumberFormat="1" applyFont="1" applyBorder="1" applyAlignment="1">
      <alignment horizontal="right" vertical="center" wrapText="1"/>
    </xf>
    <xf numFmtId="173" fontId="268" fillId="0" borderId="6" xfId="12" applyNumberFormat="1" applyFont="1" applyFill="1" applyBorder="1" applyAlignment="1">
      <alignment horizontal="right" vertical="center" wrapText="1"/>
    </xf>
    <xf numFmtId="173" fontId="255" fillId="0" borderId="48" xfId="12" applyNumberFormat="1" applyFont="1" applyFill="1" applyBorder="1" applyAlignment="1">
      <alignment horizontal="right" vertical="center" wrapText="1"/>
    </xf>
    <xf numFmtId="173" fontId="263" fillId="0" borderId="0" xfId="12" applyNumberFormat="1" applyFont="1" applyFill="1" applyBorder="1" applyAlignment="1">
      <alignment horizontal="right" vertical="center" wrapText="1"/>
    </xf>
    <xf numFmtId="173" fontId="255" fillId="5" borderId="0" xfId="12" applyNumberFormat="1" applyFont="1" applyFill="1" applyBorder="1" applyAlignment="1">
      <alignment horizontal="right"/>
    </xf>
    <xf numFmtId="173" fontId="26" fillId="5" borderId="0" xfId="12" applyNumberFormat="1" applyFont="1" applyFill="1" applyBorder="1" applyAlignment="1">
      <alignment horizontal="right" vertical="center" wrapText="1"/>
    </xf>
    <xf numFmtId="173" fontId="263" fillId="5" borderId="0" xfId="12" applyNumberFormat="1" applyFont="1" applyFill="1" applyBorder="1" applyAlignment="1">
      <alignment horizontal="right" vertical="center" wrapText="1"/>
    </xf>
    <xf numFmtId="1" fontId="255" fillId="0" borderId="6" xfId="8408" applyFont="1" applyBorder="1" applyAlignment="1">
      <alignment horizontal="center" vertical="center" wrapText="1"/>
    </xf>
    <xf numFmtId="43" fontId="26" fillId="0" borderId="22" xfId="12" applyFont="1" applyFill="1" applyBorder="1" applyAlignment="1">
      <alignment horizontal="right" vertical="center" wrapText="1"/>
    </xf>
    <xf numFmtId="316" fontId="259" fillId="5" borderId="22" xfId="12" applyNumberFormat="1" applyFont="1" applyFill="1" applyBorder="1" applyAlignment="1">
      <alignment horizontal="right" vertical="center" wrapText="1"/>
    </xf>
    <xf numFmtId="316" fontId="269" fillId="5" borderId="22" xfId="12" applyNumberFormat="1" applyFont="1" applyFill="1" applyBorder="1" applyAlignment="1">
      <alignment horizontal="right" vertical="center" wrapText="1"/>
    </xf>
    <xf numFmtId="189" fontId="269" fillId="5" borderId="22" xfId="12" applyNumberFormat="1" applyFont="1" applyFill="1" applyBorder="1" applyAlignment="1">
      <alignment horizontal="right" vertical="center" wrapText="1"/>
    </xf>
    <xf numFmtId="189" fontId="259" fillId="5" borderId="22" xfId="12" applyNumberFormat="1" applyFont="1" applyFill="1" applyBorder="1" applyAlignment="1">
      <alignment horizontal="right" vertical="center"/>
    </xf>
    <xf numFmtId="173" fontId="269" fillId="5" borderId="22" xfId="12" applyNumberFormat="1" applyFont="1" applyFill="1" applyBorder="1" applyAlignment="1">
      <alignment horizontal="right" vertical="center" wrapText="1"/>
    </xf>
    <xf numFmtId="173" fontId="268" fillId="0" borderId="0" xfId="12" applyNumberFormat="1" applyFont="1" applyFill="1" applyBorder="1" applyAlignment="1">
      <alignment horizontal="right" vertical="center"/>
    </xf>
    <xf numFmtId="189" fontId="255" fillId="0" borderId="0" xfId="12" applyNumberFormat="1" applyFont="1" applyFill="1" applyBorder="1" applyAlignment="1">
      <alignment horizontal="right" vertical="center"/>
    </xf>
    <xf numFmtId="189" fontId="255" fillId="0" borderId="22" xfId="12" applyNumberFormat="1" applyFont="1" applyFill="1" applyBorder="1" applyAlignment="1">
      <alignment horizontal="right" vertical="center" wrapText="1"/>
    </xf>
    <xf numFmtId="43" fontId="255" fillId="0" borderId="22" xfId="12" applyFont="1" applyFill="1" applyBorder="1" applyAlignment="1">
      <alignment horizontal="right" vertical="center" wrapText="1"/>
    </xf>
    <xf numFmtId="189" fontId="255" fillId="0" borderId="22" xfId="12" applyNumberFormat="1" applyFont="1" applyFill="1" applyBorder="1" applyAlignment="1">
      <alignment horizontal="right" vertical="center"/>
    </xf>
    <xf numFmtId="172" fontId="255" fillId="0" borderId="22" xfId="59" applyNumberFormat="1" applyFont="1" applyBorder="1" applyAlignment="1">
      <alignment horizontal="right" vertical="center" wrapText="1"/>
    </xf>
    <xf numFmtId="49" fontId="9" fillId="0" borderId="0" xfId="8405" applyNumberFormat="1" applyFont="1" applyAlignment="1">
      <alignment vertical="center" wrapText="1"/>
    </xf>
    <xf numFmtId="2" fontId="268" fillId="0" borderId="22" xfId="59" applyNumberFormat="1" applyFont="1" applyBorder="1" applyAlignment="1">
      <alignment horizontal="right" vertical="center" wrapText="1"/>
    </xf>
    <xf numFmtId="0" fontId="26" fillId="0" borderId="22" xfId="59" applyFont="1" applyBorder="1" applyAlignment="1">
      <alignment horizontal="right" vertical="center" wrapText="1"/>
    </xf>
    <xf numFmtId="172" fontId="268" fillId="0" borderId="6" xfId="59" applyNumberFormat="1" applyFont="1" applyBorder="1" applyAlignment="1">
      <alignment horizontal="right" vertical="center" wrapText="1"/>
    </xf>
    <xf numFmtId="0" fontId="268" fillId="0" borderId="6" xfId="59" quotePrefix="1" applyFont="1" applyBorder="1" applyAlignment="1">
      <alignment vertical="center" wrapText="1"/>
    </xf>
    <xf numFmtId="189" fontId="268" fillId="0" borderId="22" xfId="12" applyNumberFormat="1" applyFont="1" applyFill="1" applyBorder="1" applyAlignment="1">
      <alignment horizontal="right" vertical="center" wrapText="1"/>
    </xf>
    <xf numFmtId="173" fontId="255" fillId="0" borderId="22" xfId="8336" applyNumberFormat="1" applyFont="1" applyFill="1" applyBorder="1" applyAlignment="1">
      <alignment horizontal="right" vertical="center" wrapText="1"/>
    </xf>
    <xf numFmtId="0" fontId="255" fillId="0" borderId="22" xfId="51" applyFont="1" applyBorder="1" applyAlignment="1">
      <alignment horizontal="right" vertical="center" wrapText="1"/>
    </xf>
    <xf numFmtId="3" fontId="255" fillId="0" borderId="22" xfId="8407" applyFont="1" applyBorder="1" applyAlignment="1">
      <alignment horizontal="right" vertical="center" wrapText="1"/>
    </xf>
    <xf numFmtId="3" fontId="255" fillId="5" borderId="22" xfId="8407" applyFont="1" applyFill="1" applyBorder="1" applyAlignment="1">
      <alignment horizontal="right" vertical="center" wrapText="1"/>
    </xf>
    <xf numFmtId="182" fontId="255" fillId="0" borderId="22" xfId="8413" applyNumberFormat="1" applyFont="1" applyBorder="1" applyAlignment="1">
      <alignment horizontal="right" vertical="center"/>
    </xf>
    <xf numFmtId="182" fontId="255" fillId="0" borderId="22" xfId="8414" applyNumberFormat="1" applyFont="1" applyBorder="1" applyAlignment="1">
      <alignment horizontal="right" vertical="center"/>
    </xf>
    <xf numFmtId="182" fontId="255" fillId="0" borderId="22" xfId="8413" applyNumberFormat="1" applyFont="1" applyBorder="1" applyAlignment="1">
      <alignment horizontal="right" vertical="center" wrapText="1"/>
    </xf>
    <xf numFmtId="3" fontId="255" fillId="0" borderId="22" xfId="59" applyNumberFormat="1" applyFont="1" applyBorder="1" applyAlignment="1">
      <alignment horizontal="right" vertical="center" wrapText="1"/>
    </xf>
    <xf numFmtId="0" fontId="255" fillId="0" borderId="22" xfId="8412" applyFont="1" applyBorder="1" applyAlignment="1">
      <alignment horizontal="right" vertical="center" wrapText="1"/>
    </xf>
    <xf numFmtId="0" fontId="255" fillId="0" borderId="22" xfId="59" applyFont="1" applyBorder="1" applyAlignment="1">
      <alignment horizontal="right" vertical="center"/>
    </xf>
    <xf numFmtId="173" fontId="255" fillId="0" borderId="22" xfId="12" applyNumberFormat="1" applyFont="1" applyFill="1" applyBorder="1" applyAlignment="1">
      <alignment vertical="center" wrapText="1"/>
    </xf>
    <xf numFmtId="171" fontId="9" fillId="0" borderId="22" xfId="0" applyNumberFormat="1" applyFont="1" applyBorder="1" applyAlignment="1">
      <alignment horizontal="right" vertical="center" wrapText="1"/>
    </xf>
    <xf numFmtId="43" fontId="9" fillId="0" borderId="22" xfId="12" applyFont="1" applyFill="1" applyBorder="1" applyAlignment="1">
      <alignment horizontal="right" vertical="center" wrapText="1"/>
    </xf>
    <xf numFmtId="43" fontId="24" fillId="0" borderId="22" xfId="12" applyFont="1" applyFill="1" applyBorder="1" applyAlignment="1">
      <alignment horizontal="right" vertical="center" wrapText="1"/>
    </xf>
    <xf numFmtId="4" fontId="9" fillId="0" borderId="22" xfId="0" applyNumberFormat="1" applyFont="1" applyBorder="1" applyAlignment="1">
      <alignment horizontal="right" vertical="center" wrapText="1"/>
    </xf>
    <xf numFmtId="182" fontId="9" fillId="0" borderId="22" xfId="0" applyNumberFormat="1" applyFont="1" applyBorder="1" applyAlignment="1">
      <alignment horizontal="right" vertical="center" wrapText="1"/>
    </xf>
    <xf numFmtId="3" fontId="9" fillId="0" borderId="22" xfId="0" applyNumberFormat="1" applyFont="1" applyBorder="1" applyAlignment="1">
      <alignment horizontal="right" vertical="center" wrapText="1"/>
    </xf>
    <xf numFmtId="3" fontId="25" fillId="0" borderId="22" xfId="0" applyNumberFormat="1" applyFont="1" applyBorder="1" applyAlignment="1">
      <alignment horizontal="right" vertical="center" wrapText="1"/>
    </xf>
    <xf numFmtId="1" fontId="25" fillId="0" borderId="22" xfId="0" applyNumberFormat="1" applyFont="1" applyBorder="1" applyAlignment="1">
      <alignment horizontal="right" vertical="center" wrapText="1"/>
    </xf>
    <xf numFmtId="43" fontId="9" fillId="0" borderId="22" xfId="0" applyNumberFormat="1" applyFont="1" applyBorder="1" applyAlignment="1">
      <alignment horizontal="right" vertical="center" wrapText="1"/>
    </xf>
    <xf numFmtId="172" fontId="9" fillId="0" borderId="22" xfId="0" applyNumberFormat="1" applyFont="1" applyBorder="1" applyAlignment="1">
      <alignment horizontal="right" vertical="center" wrapText="1"/>
    </xf>
    <xf numFmtId="189" fontId="9" fillId="0" borderId="22" xfId="12" applyNumberFormat="1" applyFont="1" applyFill="1" applyBorder="1" applyAlignment="1">
      <alignment horizontal="right" vertical="center" wrapText="1"/>
    </xf>
    <xf numFmtId="0" fontId="25" fillId="0" borderId="22" xfId="0" applyFont="1" applyBorder="1" applyAlignment="1">
      <alignment horizontal="right" vertical="center" wrapText="1"/>
    </xf>
    <xf numFmtId="182" fontId="25" fillId="0" borderId="22" xfId="0" applyNumberFormat="1" applyFont="1" applyBorder="1" applyAlignment="1">
      <alignment horizontal="right" vertical="center" wrapText="1"/>
    </xf>
    <xf numFmtId="172" fontId="25" fillId="0" borderId="22" xfId="4296" applyNumberFormat="1" applyFont="1" applyBorder="1" applyAlignment="1">
      <alignment horizontal="right" vertical="center" wrapText="1"/>
    </xf>
    <xf numFmtId="172" fontId="25" fillId="0" borderId="22" xfId="4308" applyNumberFormat="1" applyFont="1" applyBorder="1" applyAlignment="1">
      <alignment horizontal="right" vertical="center" wrapText="1"/>
    </xf>
    <xf numFmtId="172" fontId="25" fillId="0" borderId="22" xfId="0" applyNumberFormat="1" applyFont="1" applyBorder="1" applyAlignment="1">
      <alignment horizontal="right" vertical="center" wrapText="1"/>
    </xf>
    <xf numFmtId="43" fontId="9" fillId="5" borderId="22" xfId="12" applyFont="1" applyFill="1" applyBorder="1" applyAlignment="1">
      <alignment horizontal="right" vertical="center" wrapText="1"/>
    </xf>
    <xf numFmtId="189" fontId="263" fillId="0" borderId="6" xfId="12" applyNumberFormat="1" applyFont="1" applyFill="1" applyBorder="1" applyAlignment="1">
      <alignment horizontal="right" vertical="center" wrapText="1"/>
    </xf>
    <xf numFmtId="189" fontId="255" fillId="0" borderId="48" xfId="12" applyNumberFormat="1" applyFont="1" applyFill="1" applyBorder="1" applyAlignment="1">
      <alignment horizontal="right" vertical="center" wrapText="1"/>
    </xf>
    <xf numFmtId="189" fontId="26" fillId="0" borderId="6" xfId="1252" applyNumberFormat="1" applyFont="1" applyFill="1" applyBorder="1" applyAlignment="1">
      <alignment horizontal="right" vertical="center" wrapText="1"/>
    </xf>
    <xf numFmtId="189" fontId="255" fillId="0" borderId="6" xfId="1252" applyNumberFormat="1" applyFont="1" applyFill="1" applyBorder="1" applyAlignment="1">
      <alignment horizontal="right" vertical="center" wrapText="1"/>
    </xf>
    <xf numFmtId="189" fontId="26" fillId="0" borderId="6" xfId="8402" applyNumberFormat="1" applyFont="1" applyFill="1" applyBorder="1" applyAlignment="1">
      <alignment horizontal="right" vertical="center" wrapText="1"/>
    </xf>
    <xf numFmtId="189" fontId="255" fillId="0" borderId="6" xfId="8402" applyNumberFormat="1" applyFont="1" applyFill="1" applyBorder="1" applyAlignment="1">
      <alignment horizontal="right" vertical="center" wrapText="1"/>
    </xf>
    <xf numFmtId="189" fontId="26" fillId="0" borderId="6" xfId="60" applyNumberFormat="1" applyFont="1" applyBorder="1" applyAlignment="1">
      <alignment horizontal="right" vertical="center" wrapText="1"/>
    </xf>
    <xf numFmtId="189" fontId="255" fillId="0" borderId="6" xfId="60" applyNumberFormat="1" applyFont="1" applyBorder="1" applyAlignment="1">
      <alignment horizontal="right" vertical="center" wrapText="1"/>
    </xf>
    <xf numFmtId="189" fontId="263" fillId="0" borderId="6" xfId="60" applyNumberFormat="1" applyFont="1" applyBorder="1" applyAlignment="1">
      <alignment horizontal="right" vertical="center" wrapText="1"/>
    </xf>
    <xf numFmtId="182" fontId="255" fillId="0" borderId="7" xfId="60" applyNumberFormat="1" applyFont="1" applyBorder="1" applyAlignment="1">
      <alignment horizontal="left" vertical="center" wrapText="1"/>
    </xf>
    <xf numFmtId="182" fontId="263" fillId="0" borderId="6" xfId="59" applyNumberFormat="1" applyFont="1" applyBorder="1" applyAlignment="1">
      <alignment horizontal="left" vertical="center" wrapText="1"/>
    </xf>
    <xf numFmtId="182" fontId="268" fillId="0" borderId="6" xfId="59" applyNumberFormat="1" applyFont="1" applyBorder="1" applyAlignment="1">
      <alignment horizontal="left" vertical="center" wrapText="1"/>
    </xf>
    <xf numFmtId="317" fontId="268" fillId="0" borderId="6" xfId="59" applyNumberFormat="1" applyFont="1" applyBorder="1" applyAlignment="1">
      <alignment horizontal="left" vertical="center" wrapText="1"/>
    </xf>
    <xf numFmtId="182" fontId="268" fillId="0" borderId="6" xfId="60" applyNumberFormat="1" applyFont="1" applyBorder="1" applyAlignment="1">
      <alignment horizontal="left" vertical="center" wrapText="1"/>
    </xf>
    <xf numFmtId="182" fontId="26" fillId="0" borderId="6" xfId="59" applyNumberFormat="1" applyFont="1" applyBorder="1" applyAlignment="1">
      <alignment horizontal="left" vertical="center" wrapText="1"/>
    </xf>
    <xf numFmtId="212" fontId="255" fillId="0" borderId="6" xfId="59" applyNumberFormat="1" applyFont="1" applyBorder="1" applyAlignment="1">
      <alignment horizontal="left" vertical="center" wrapText="1"/>
    </xf>
    <xf numFmtId="182" fontId="255" fillId="0" borderId="6" xfId="59" applyNumberFormat="1" applyFont="1" applyBorder="1" applyAlignment="1">
      <alignment horizontal="left" vertical="center" wrapText="1"/>
    </xf>
    <xf numFmtId="182" fontId="255" fillId="5" borderId="6" xfId="59" applyNumberFormat="1" applyFont="1" applyFill="1" applyBorder="1" applyAlignment="1">
      <alignment horizontal="left" vertical="center" wrapText="1"/>
    </xf>
    <xf numFmtId="182" fontId="255" fillId="0" borderId="6" xfId="60" applyNumberFormat="1" applyFont="1" applyBorder="1" applyAlignment="1">
      <alignment horizontal="left" vertical="center" wrapText="1"/>
    </xf>
    <xf numFmtId="182" fontId="263" fillId="0" borderId="6" xfId="60" applyNumberFormat="1" applyFont="1" applyBorder="1" applyAlignment="1">
      <alignment horizontal="left" vertical="center" wrapText="1"/>
    </xf>
    <xf numFmtId="212" fontId="26" fillId="0" borderId="6" xfId="59" applyNumberFormat="1" applyFont="1" applyBorder="1" applyAlignment="1">
      <alignment horizontal="left" vertical="center" wrapText="1"/>
    </xf>
    <xf numFmtId="212" fontId="263" fillId="0" borderId="6" xfId="59" applyNumberFormat="1" applyFont="1" applyBorder="1" applyAlignment="1">
      <alignment horizontal="left" vertical="center" wrapText="1"/>
    </xf>
    <xf numFmtId="212" fontId="255" fillId="0" borderId="48" xfId="59" applyNumberFormat="1" applyFont="1" applyBorder="1" applyAlignment="1">
      <alignment horizontal="left" vertical="center" wrapText="1"/>
    </xf>
    <xf numFmtId="189" fontId="9" fillId="0" borderId="6" xfId="0" applyNumberFormat="1" applyFont="1" applyBorder="1" applyAlignment="1">
      <alignment horizontal="right" vertical="center" wrapText="1"/>
    </xf>
    <xf numFmtId="1" fontId="255" fillId="0" borderId="6" xfId="59" applyNumberFormat="1" applyFont="1" applyBorder="1" applyAlignment="1">
      <alignment horizontal="right" vertical="center" wrapText="1"/>
    </xf>
    <xf numFmtId="172" fontId="255" fillId="0" borderId="6" xfId="13" applyNumberFormat="1" applyFont="1" applyFill="1" applyBorder="1" applyAlignment="1">
      <alignment horizontal="right" vertical="center" wrapText="1"/>
    </xf>
    <xf numFmtId="0" fontId="255" fillId="0" borderId="0" xfId="59" applyFont="1" applyAlignment="1">
      <alignment vertical="center" wrapText="1"/>
    </xf>
    <xf numFmtId="182" fontId="27" fillId="0" borderId="6" xfId="60" applyNumberFormat="1" applyFont="1" applyBorder="1" applyAlignment="1">
      <alignment horizontal="left" vertical="center" wrapText="1"/>
    </xf>
    <xf numFmtId="0" fontId="27" fillId="0" borderId="6" xfId="59" applyFont="1" applyBorder="1" applyAlignment="1">
      <alignment horizontal="center" vertical="center" wrapText="1"/>
    </xf>
    <xf numFmtId="189" fontId="254" fillId="0" borderId="6" xfId="12" applyNumberFormat="1" applyFont="1" applyFill="1" applyBorder="1" applyAlignment="1">
      <alignment horizontal="right" vertical="center" wrapText="1"/>
    </xf>
    <xf numFmtId="189" fontId="254" fillId="0" borderId="6" xfId="1252" applyNumberFormat="1" applyFont="1" applyFill="1" applyBorder="1" applyAlignment="1">
      <alignment horizontal="right" vertical="center" wrapText="1"/>
    </xf>
    <xf numFmtId="49" fontId="255" fillId="5" borderId="6" xfId="4278" quotePrefix="1" applyNumberFormat="1" applyFont="1" applyFill="1" applyBorder="1" applyAlignment="1">
      <alignment horizontal="center" vertical="center" wrapText="1"/>
    </xf>
    <xf numFmtId="49" fontId="255" fillId="5" borderId="6" xfId="4278" applyNumberFormat="1" applyFont="1" applyFill="1" applyBorder="1" applyAlignment="1">
      <alignment horizontal="left" vertical="center" wrapText="1"/>
    </xf>
    <xf numFmtId="0" fontId="255" fillId="5" borderId="6" xfId="4278" quotePrefix="1" applyFont="1" applyFill="1" applyBorder="1" applyAlignment="1">
      <alignment horizontal="center" vertical="center" wrapText="1"/>
    </xf>
    <xf numFmtId="189" fontId="255" fillId="5" borderId="22" xfId="12" applyNumberFormat="1" applyFont="1" applyFill="1" applyBorder="1" applyAlignment="1">
      <alignment horizontal="right" vertical="center" wrapText="1"/>
    </xf>
    <xf numFmtId="49" fontId="255" fillId="5" borderId="6" xfId="4278" applyNumberFormat="1" applyFont="1" applyFill="1" applyBorder="1" applyAlignment="1">
      <alignment horizontal="center" vertical="center" wrapText="1"/>
    </xf>
    <xf numFmtId="0" fontId="255" fillId="5" borderId="6" xfId="4278" quotePrefix="1" applyFont="1" applyFill="1" applyBorder="1" applyAlignment="1">
      <alignment horizontal="left" vertical="center" wrapText="1"/>
    </xf>
    <xf numFmtId="172" fontId="255" fillId="0" borderId="6" xfId="59" applyNumberFormat="1" applyFont="1" applyBorder="1" applyAlignment="1">
      <alignment horizontal="right" vertical="center"/>
    </xf>
    <xf numFmtId="182" fontId="255" fillId="0" borderId="6" xfId="4274" applyNumberFormat="1" applyFont="1" applyBorder="1" applyAlignment="1">
      <alignment vertical="center" wrapText="1"/>
    </xf>
    <xf numFmtId="182" fontId="269" fillId="0" borderId="6" xfId="4274" applyNumberFormat="1" applyFont="1" applyBorder="1" applyAlignment="1">
      <alignment vertical="center" wrapText="1"/>
    </xf>
    <xf numFmtId="3" fontId="255" fillId="0" borderId="7" xfId="59" applyNumberFormat="1" applyFont="1" applyBorder="1" applyAlignment="1">
      <alignment horizontal="right" vertical="center"/>
    </xf>
    <xf numFmtId="0" fontId="5" fillId="0" borderId="0" xfId="59" applyAlignment="1">
      <alignment vertical="center"/>
    </xf>
    <xf numFmtId="0" fontId="255" fillId="0" borderId="22" xfId="59" applyFont="1" applyBorder="1" applyAlignment="1">
      <alignment horizontal="right" vertical="center" wrapText="1"/>
    </xf>
    <xf numFmtId="0" fontId="254" fillId="0" borderId="6" xfId="59" applyFont="1" applyBorder="1" applyAlignment="1">
      <alignment horizontal="center" vertical="center" wrapText="1"/>
    </xf>
    <xf numFmtId="0" fontId="257" fillId="0" borderId="6" xfId="59" applyFont="1" applyBorder="1" applyAlignment="1">
      <alignment horizontal="center" vertical="center" wrapText="1"/>
    </xf>
    <xf numFmtId="0" fontId="268" fillId="0" borderId="6" xfId="59" quotePrefix="1" applyFont="1" applyBorder="1" applyAlignment="1">
      <alignment horizontal="center" vertical="center" wrapText="1"/>
    </xf>
    <xf numFmtId="212" fontId="268" fillId="0" borderId="6" xfId="8410" applyNumberFormat="1" applyFont="1" applyFill="1" applyBorder="1" applyAlignment="1">
      <alignment horizontal="right" vertical="center" wrapText="1"/>
    </xf>
    <xf numFmtId="0" fontId="26" fillId="0" borderId="0" xfId="59" applyFont="1" applyAlignment="1">
      <alignment vertical="center" wrapText="1"/>
    </xf>
    <xf numFmtId="212" fontId="268" fillId="0" borderId="6" xfId="8411" applyNumberFormat="1" applyFont="1" applyBorder="1" applyAlignment="1">
      <alignment horizontal="right" vertical="center" wrapText="1"/>
    </xf>
    <xf numFmtId="0" fontId="268" fillId="0" borderId="6" xfId="59" quotePrefix="1" applyFont="1" applyBorder="1" applyAlignment="1">
      <alignment horizontal="center" wrapText="1"/>
    </xf>
    <xf numFmtId="49" fontId="254" fillId="0" borderId="6" xfId="59" applyNumberFormat="1" applyFont="1" applyBorder="1" applyAlignment="1">
      <alignment horizontal="center" vertical="center" wrapText="1"/>
    </xf>
    <xf numFmtId="189" fontId="257" fillId="0" borderId="6" xfId="12" applyNumberFormat="1" applyFont="1" applyFill="1" applyBorder="1" applyAlignment="1">
      <alignment horizontal="center" vertical="center" wrapText="1"/>
    </xf>
    <xf numFmtId="0" fontId="26" fillId="0" borderId="7" xfId="0" applyFont="1" applyBorder="1" applyAlignment="1">
      <alignment horizontal="center" vertical="center" wrapText="1"/>
    </xf>
    <xf numFmtId="0" fontId="26" fillId="0" borderId="7" xfId="0" applyFont="1" applyBorder="1" applyAlignment="1">
      <alignment horizontal="left" vertical="center" wrapText="1"/>
    </xf>
    <xf numFmtId="182" fontId="26" fillId="0" borderId="7" xfId="0" applyNumberFormat="1" applyFont="1" applyBorder="1" applyAlignment="1">
      <alignment horizontal="right" vertical="center"/>
    </xf>
    <xf numFmtId="212" fontId="26" fillId="0" borderId="7" xfId="0" applyNumberFormat="1" applyFont="1" applyBorder="1" applyAlignment="1">
      <alignment horizontal="right" vertical="center" wrapText="1"/>
    </xf>
    <xf numFmtId="1" fontId="26" fillId="0" borderId="7" xfId="8405" applyFont="1" applyBorder="1" applyAlignment="1">
      <alignment horizontal="center" vertical="center" wrapText="1"/>
    </xf>
    <xf numFmtId="0" fontId="26" fillId="0" borderId="6" xfId="0" applyFont="1" applyBorder="1" applyAlignment="1">
      <alignment horizontal="center" vertical="center" wrapText="1"/>
    </xf>
    <xf numFmtId="0" fontId="26" fillId="0" borderId="6" xfId="0" applyFont="1" applyBorder="1" applyAlignment="1">
      <alignment horizontal="left" vertical="center" wrapText="1"/>
    </xf>
    <xf numFmtId="3" fontId="26" fillId="0" borderId="6" xfId="0" applyNumberFormat="1" applyFont="1" applyBorder="1" applyAlignment="1">
      <alignment horizontal="right" vertical="center"/>
    </xf>
    <xf numFmtId="212" fontId="26" fillId="0" borderId="6" xfId="0" applyNumberFormat="1" applyFont="1" applyBorder="1" applyAlignment="1">
      <alignment horizontal="right" vertical="center" wrapText="1"/>
    </xf>
    <xf numFmtId="0" fontId="255" fillId="0" borderId="6" xfId="0" applyFont="1" applyBorder="1" applyAlignment="1">
      <alignment horizontal="center" vertical="center" wrapText="1"/>
    </xf>
    <xf numFmtId="0" fontId="255" fillId="0" borderId="6" xfId="0" quotePrefix="1" applyFont="1" applyBorder="1" applyAlignment="1">
      <alignment horizontal="left" vertical="center" wrapText="1"/>
    </xf>
    <xf numFmtId="3" fontId="255" fillId="0" borderId="6" xfId="0" applyNumberFormat="1" applyFont="1" applyBorder="1" applyAlignment="1">
      <alignment horizontal="right" vertical="center"/>
    </xf>
    <xf numFmtId="212" fontId="255" fillId="0" borderId="6" xfId="0" applyNumberFormat="1" applyFont="1" applyBorder="1" applyAlignment="1">
      <alignment horizontal="right" vertical="center" wrapText="1"/>
    </xf>
    <xf numFmtId="0" fontId="268" fillId="0" borderId="6" xfId="0" applyFont="1" applyBorder="1" applyAlignment="1">
      <alignment horizontal="center" vertical="center" wrapText="1"/>
    </xf>
    <xf numFmtId="0" fontId="268" fillId="0" borderId="6" xfId="0" applyFont="1" applyBorder="1" applyAlignment="1">
      <alignment horizontal="left" vertical="center" wrapText="1"/>
    </xf>
    <xf numFmtId="0" fontId="255" fillId="0" borderId="6" xfId="0" applyFont="1" applyBorder="1" applyAlignment="1">
      <alignment horizontal="left" vertical="center" wrapText="1"/>
    </xf>
    <xf numFmtId="0" fontId="268" fillId="0" borderId="6" xfId="0" quotePrefix="1" applyFont="1" applyBorder="1" applyAlignment="1">
      <alignment horizontal="left" vertical="center" wrapText="1"/>
    </xf>
    <xf numFmtId="3" fontId="268" fillId="0" borderId="6" xfId="0" applyNumberFormat="1" applyFont="1" applyBorder="1" applyAlignment="1">
      <alignment horizontal="right" vertical="center"/>
    </xf>
    <xf numFmtId="212" fontId="268" fillId="0" borderId="6" xfId="0" applyNumberFormat="1" applyFont="1" applyBorder="1" applyAlignment="1">
      <alignment horizontal="right" vertical="center" wrapText="1"/>
    </xf>
    <xf numFmtId="0" fontId="268" fillId="0" borderId="6" xfId="0" applyFont="1" applyBorder="1" applyAlignment="1">
      <alignment horizontal="right" vertical="center" wrapText="1"/>
    </xf>
    <xf numFmtId="0" fontId="269" fillId="0" borderId="6" xfId="51" applyFont="1" applyBorder="1" applyAlignment="1">
      <alignment horizontal="center" vertical="center" wrapText="1"/>
    </xf>
    <xf numFmtId="0" fontId="269" fillId="0" borderId="6" xfId="8412" applyFont="1" applyBorder="1" applyAlignment="1">
      <alignment vertical="center" wrapText="1"/>
    </xf>
    <xf numFmtId="0" fontId="269" fillId="0" borderId="6" xfId="8412" applyFont="1" applyBorder="1" applyAlignment="1">
      <alignment horizontal="center" vertical="center" wrapText="1"/>
    </xf>
    <xf numFmtId="212" fontId="269" fillId="0" borderId="6" xfId="8336" applyNumberFormat="1" applyFont="1" applyFill="1" applyBorder="1" applyAlignment="1">
      <alignment horizontal="right" vertical="center" wrapText="1"/>
    </xf>
    <xf numFmtId="212" fontId="269" fillId="0" borderId="6" xfId="12" applyNumberFormat="1" applyFont="1" applyFill="1" applyBorder="1" applyAlignment="1">
      <alignment horizontal="right" vertical="center" wrapText="1"/>
    </xf>
    <xf numFmtId="3" fontId="269" fillId="0" borderId="22" xfId="8407" applyFont="1" applyBorder="1" applyAlignment="1">
      <alignment horizontal="right" vertical="center" wrapText="1"/>
    </xf>
    <xf numFmtId="39" fontId="255" fillId="0" borderId="6" xfId="1252" applyNumberFormat="1" applyFont="1" applyFill="1" applyBorder="1" applyAlignment="1">
      <alignment horizontal="right" vertical="center" wrapText="1"/>
    </xf>
    <xf numFmtId="0" fontId="27" fillId="0" borderId="6" xfId="4358" applyFont="1" applyBorder="1" applyAlignment="1">
      <alignment horizontal="center" vertical="center" wrapText="1"/>
    </xf>
    <xf numFmtId="212" fontId="255" fillId="0" borderId="6" xfId="4274" applyNumberFormat="1" applyFont="1" applyBorder="1" applyAlignment="1">
      <alignment vertical="center"/>
    </xf>
    <xf numFmtId="3" fontId="25" fillId="0" borderId="5" xfId="0" applyNumberFormat="1" applyFont="1" applyBorder="1" applyAlignment="1">
      <alignment horizontal="center" vertical="center" wrapText="1"/>
    </xf>
    <xf numFmtId="172" fontId="264" fillId="0" borderId="0" xfId="0" quotePrefix="1" applyNumberFormat="1" applyFont="1" applyAlignment="1">
      <alignment horizontal="center" vertical="center" wrapText="1"/>
    </xf>
    <xf numFmtId="172" fontId="264" fillId="0" borderId="0" xfId="0" applyNumberFormat="1" applyFont="1" applyAlignment="1">
      <alignment horizontal="center" vertical="center" wrapText="1"/>
    </xf>
    <xf numFmtId="1" fontId="256" fillId="0" borderId="0" xfId="0" applyNumberFormat="1" applyFont="1" applyAlignment="1">
      <alignment horizontal="center" vertical="center" wrapText="1"/>
    </xf>
    <xf numFmtId="0" fontId="25" fillId="0" borderId="5" xfId="0" applyFont="1" applyBorder="1" applyAlignment="1">
      <alignment horizontal="center" vertical="center" wrapText="1"/>
    </xf>
    <xf numFmtId="43" fontId="25" fillId="0" borderId="5" xfId="12" applyFont="1" applyFill="1" applyBorder="1" applyAlignment="1">
      <alignment horizontal="center" vertical="center" wrapText="1"/>
    </xf>
    <xf numFmtId="0" fontId="25" fillId="0" borderId="0" xfId="56" applyFont="1" applyAlignment="1">
      <alignment horizontal="center" vertical="center" wrapText="1"/>
    </xf>
    <xf numFmtId="0" fontId="24" fillId="0" borderId="0" xfId="56" quotePrefix="1" applyFont="1" applyAlignment="1">
      <alignment horizontal="center" vertical="center" wrapText="1"/>
    </xf>
    <xf numFmtId="0" fontId="24" fillId="0" borderId="0" xfId="56" applyFont="1" applyAlignment="1">
      <alignment horizontal="center" vertical="center" wrapText="1"/>
    </xf>
    <xf numFmtId="0" fontId="26" fillId="0" borderId="5" xfId="58" applyFont="1" applyBorder="1" applyAlignment="1">
      <alignment horizontal="center" vertical="center" wrapText="1"/>
    </xf>
    <xf numFmtId="43" fontId="26" fillId="0" borderId="5" xfId="58" applyNumberFormat="1" applyFont="1" applyBorder="1" applyAlignment="1">
      <alignment horizontal="center" vertical="center" wrapText="1"/>
    </xf>
    <xf numFmtId="2" fontId="26" fillId="0" borderId="5" xfId="58" applyNumberFormat="1" applyFont="1" applyBorder="1" applyAlignment="1">
      <alignment horizontal="center" vertical="center" wrapText="1"/>
    </xf>
    <xf numFmtId="182" fontId="26" fillId="0" borderId="5" xfId="58" applyNumberFormat="1" applyFont="1" applyBorder="1" applyAlignment="1">
      <alignment horizontal="center" vertical="center" wrapText="1"/>
    </xf>
    <xf numFmtId="0" fontId="26" fillId="0" borderId="5" xfId="51" applyFont="1" applyBorder="1" applyAlignment="1">
      <alignment horizontal="center" vertical="center" wrapText="1"/>
    </xf>
    <xf numFmtId="3" fontId="26" fillId="0" borderId="5" xfId="59" applyNumberFormat="1" applyFont="1" applyBorder="1" applyAlignment="1">
      <alignment horizontal="center" vertical="center" wrapText="1"/>
    </xf>
    <xf numFmtId="182" fontId="27" fillId="0" borderId="6" xfId="60" applyNumberFormat="1" applyFont="1" applyBorder="1" applyAlignment="1">
      <alignment horizontal="left" vertical="center" wrapText="1"/>
    </xf>
    <xf numFmtId="182" fontId="255" fillId="0" borderId="6" xfId="60" applyNumberFormat="1" applyFont="1" applyBorder="1" applyAlignment="1">
      <alignment horizontal="left" vertical="center" wrapText="1"/>
    </xf>
    <xf numFmtId="0" fontId="25" fillId="0" borderId="0" xfId="51" applyFont="1" applyAlignment="1">
      <alignment horizontal="center" vertical="center" wrapText="1"/>
    </xf>
    <xf numFmtId="0" fontId="24" fillId="0" borderId="0" xfId="51" quotePrefix="1" applyFont="1" applyAlignment="1">
      <alignment horizontal="center" vertical="center" wrapText="1"/>
    </xf>
    <xf numFmtId="0" fontId="24" fillId="0" borderId="0" xfId="51" applyFont="1" applyAlignment="1">
      <alignment horizontal="center" vertical="center" wrapText="1"/>
    </xf>
    <xf numFmtId="0" fontId="26" fillId="5" borderId="5" xfId="51" applyFont="1" applyFill="1" applyBorder="1" applyAlignment="1">
      <alignment horizontal="center" vertical="center" wrapText="1"/>
    </xf>
    <xf numFmtId="2" fontId="26" fillId="5" borderId="5" xfId="58" applyNumberFormat="1" applyFont="1" applyFill="1" applyBorder="1" applyAlignment="1">
      <alignment horizontal="center" vertical="center" wrapText="1"/>
    </xf>
    <xf numFmtId="182" fontId="23" fillId="5" borderId="0" xfId="51" applyNumberFormat="1" applyFont="1" applyFill="1" applyAlignment="1">
      <alignment horizontal="right" vertical="center"/>
    </xf>
    <xf numFmtId="0" fontId="25" fillId="5" borderId="0" xfId="51" applyFont="1" applyFill="1" applyAlignment="1">
      <alignment horizontal="center" vertical="center" wrapText="1"/>
    </xf>
    <xf numFmtId="0" fontId="24" fillId="5" borderId="0" xfId="51" applyFont="1" applyFill="1" applyAlignment="1">
      <alignment horizontal="center" vertical="center" wrapText="1"/>
    </xf>
    <xf numFmtId="0" fontId="26" fillId="0" borderId="5" xfId="4332" applyFont="1" applyBorder="1" applyAlignment="1">
      <alignment horizontal="center" vertical="center" wrapText="1"/>
    </xf>
    <xf numFmtId="0" fontId="26" fillId="5" borderId="5" xfId="4332" applyFont="1" applyFill="1" applyBorder="1" applyAlignment="1">
      <alignment horizontal="center" vertical="center" wrapText="1"/>
    </xf>
    <xf numFmtId="0" fontId="9" fillId="5" borderId="22" xfId="59" applyFont="1" applyFill="1" applyBorder="1" applyAlignment="1">
      <alignment horizontal="center" wrapText="1"/>
    </xf>
    <xf numFmtId="0" fontId="9" fillId="5" borderId="0" xfId="59" applyFont="1" applyFill="1" applyAlignment="1">
      <alignment horizontal="center" wrapText="1"/>
    </xf>
    <xf numFmtId="0" fontId="25" fillId="5" borderId="0" xfId="59" applyFont="1" applyFill="1" applyAlignment="1">
      <alignment horizontal="center" vertical="center"/>
    </xf>
    <xf numFmtId="0" fontId="24" fillId="5" borderId="0" xfId="59" applyFont="1" applyFill="1" applyAlignment="1">
      <alignment horizontal="center" vertical="center"/>
    </xf>
    <xf numFmtId="0" fontId="26" fillId="5" borderId="5" xfId="59" applyFont="1" applyFill="1" applyBorder="1" applyAlignment="1">
      <alignment horizontal="center" vertical="center" wrapText="1"/>
    </xf>
    <xf numFmtId="3" fontId="26" fillId="5" borderId="5" xfId="59" applyNumberFormat="1" applyFont="1" applyFill="1" applyBorder="1" applyAlignment="1">
      <alignment horizontal="center" vertical="center" wrapText="1"/>
    </xf>
    <xf numFmtId="3" fontId="26" fillId="5" borderId="5" xfId="8403" applyNumberFormat="1" applyFont="1" applyFill="1" applyBorder="1" applyAlignment="1">
      <alignment horizontal="center" vertical="center" wrapText="1"/>
    </xf>
    <xf numFmtId="0" fontId="25" fillId="5" borderId="0" xfId="8403" applyFont="1" applyFill="1" applyAlignment="1">
      <alignment horizontal="center" vertical="center"/>
    </xf>
    <xf numFmtId="0" fontId="24" fillId="5" borderId="0" xfId="8403" quotePrefix="1" applyFont="1" applyFill="1" applyAlignment="1">
      <alignment horizontal="center" vertical="center"/>
    </xf>
    <xf numFmtId="0" fontId="24" fillId="5" borderId="0" xfId="8403" applyFont="1" applyFill="1" applyAlignment="1">
      <alignment horizontal="center" vertical="center"/>
    </xf>
    <xf numFmtId="0" fontId="26" fillId="5" borderId="5" xfId="8403" applyFont="1" applyFill="1" applyBorder="1" applyAlignment="1">
      <alignment horizontal="center" vertical="center" wrapText="1"/>
    </xf>
    <xf numFmtId="0" fontId="25" fillId="0" borderId="0" xfId="59" applyFont="1" applyAlignment="1">
      <alignment horizontal="center" vertical="center"/>
    </xf>
    <xf numFmtId="0" fontId="24" fillId="0" borderId="0" xfId="59" quotePrefix="1" applyFont="1" applyAlignment="1">
      <alignment horizontal="center" vertical="center"/>
    </xf>
    <xf numFmtId="0" fontId="24" fillId="0" borderId="0" xfId="59" applyFont="1" applyAlignment="1">
      <alignment horizontal="center" vertical="center"/>
    </xf>
    <xf numFmtId="0" fontId="26" fillId="0" borderId="5" xfId="59" applyFont="1" applyBorder="1" applyAlignment="1">
      <alignment horizontal="center" vertical="center" wrapText="1"/>
    </xf>
    <xf numFmtId="2" fontId="26" fillId="0" borderId="5" xfId="59" applyNumberFormat="1" applyFont="1" applyBorder="1" applyAlignment="1">
      <alignment horizontal="center" vertical="center" wrapText="1"/>
    </xf>
    <xf numFmtId="1" fontId="255" fillId="0" borderId="6" xfId="8408" applyFont="1" applyBorder="1" applyAlignment="1">
      <alignment horizontal="center" vertical="center" wrapText="1"/>
    </xf>
    <xf numFmtId="0" fontId="26" fillId="0" borderId="5" xfId="4358" applyFont="1" applyBorder="1" applyAlignment="1">
      <alignment horizontal="center" vertical="center" wrapText="1"/>
    </xf>
    <xf numFmtId="0" fontId="25" fillId="0" borderId="0" xfId="4358" applyFont="1" applyAlignment="1">
      <alignment horizontal="center" vertical="center"/>
    </xf>
    <xf numFmtId="0" fontId="24" fillId="0" borderId="0" xfId="4358" quotePrefix="1" applyFont="1" applyAlignment="1">
      <alignment horizontal="center" vertical="center"/>
    </xf>
    <xf numFmtId="0" fontId="24" fillId="0" borderId="0" xfId="4358" applyFont="1" applyAlignment="1">
      <alignment horizontal="center" vertical="center"/>
    </xf>
    <xf numFmtId="0" fontId="25" fillId="0" borderId="0" xfId="59" applyFont="1" applyAlignment="1">
      <alignment horizontal="left"/>
    </xf>
    <xf numFmtId="3" fontId="26" fillId="0" borderId="3" xfId="59" applyNumberFormat="1" applyFont="1" applyBorder="1" applyAlignment="1">
      <alignment horizontal="center" vertical="center" wrapText="1"/>
    </xf>
    <xf numFmtId="3" fontId="26" fillId="0" borderId="15" xfId="59" applyNumberFormat="1" applyFont="1" applyBorder="1" applyAlignment="1">
      <alignment horizontal="center" vertical="center" wrapText="1"/>
    </xf>
    <xf numFmtId="0" fontId="26" fillId="0" borderId="14" xfId="51" applyFont="1" applyBorder="1" applyAlignment="1">
      <alignment horizontal="center" vertical="center" wrapText="1"/>
    </xf>
    <xf numFmtId="0" fontId="26" fillId="0" borderId="11" xfId="51" applyFont="1" applyBorder="1" applyAlignment="1">
      <alignment horizontal="center" vertical="center" wrapText="1"/>
    </xf>
    <xf numFmtId="1" fontId="26" fillId="0" borderId="5" xfId="8405" applyFont="1" applyBorder="1" applyAlignment="1">
      <alignment horizontal="center" vertical="center" wrapText="1"/>
    </xf>
    <xf numFmtId="0" fontId="255" fillId="0" borderId="5" xfId="59" applyFont="1" applyBorder="1" applyAlignment="1">
      <alignment horizontal="center" vertical="center" wrapText="1"/>
    </xf>
    <xf numFmtId="172" fontId="25" fillId="0" borderId="0" xfId="8405" applyNumberFormat="1" applyFont="1" applyAlignment="1">
      <alignment horizontal="center" vertical="center" wrapText="1"/>
    </xf>
    <xf numFmtId="172" fontId="24" fillId="0" borderId="0" xfId="8405" quotePrefix="1" applyNumberFormat="1" applyFont="1" applyAlignment="1">
      <alignment horizontal="center" vertical="center" wrapText="1"/>
    </xf>
    <xf numFmtId="172" fontId="24" fillId="0" borderId="0" xfId="8405" applyNumberFormat="1" applyFont="1" applyAlignment="1">
      <alignment horizontal="center" vertical="center" wrapText="1"/>
    </xf>
    <xf numFmtId="1" fontId="26" fillId="0" borderId="5" xfId="8405" applyFont="1" applyBorder="1" applyAlignment="1">
      <alignment horizontal="center" vertical="center"/>
    </xf>
    <xf numFmtId="0" fontId="25" fillId="0" borderId="0" xfId="51" applyFont="1" applyAlignment="1">
      <alignment horizontal="center" vertical="center"/>
    </xf>
    <xf numFmtId="0" fontId="24" fillId="0" borderId="0" xfId="51" applyFont="1" applyAlignment="1">
      <alignment horizontal="center" vertical="center"/>
    </xf>
    <xf numFmtId="0" fontId="23" fillId="0" borderId="0" xfId="51" applyFont="1" applyAlignment="1">
      <alignment horizontal="center" vertical="center"/>
    </xf>
    <xf numFmtId="3" fontId="26" fillId="0" borderId="5" xfId="51" applyNumberFormat="1" applyFont="1" applyBorder="1" applyAlignment="1">
      <alignment horizontal="center" vertical="center" wrapText="1"/>
    </xf>
    <xf numFmtId="172" fontId="25" fillId="0" borderId="0" xfId="8405" applyNumberFormat="1" applyFont="1" applyAlignment="1">
      <alignment horizontal="center" vertical="center"/>
    </xf>
    <xf numFmtId="172" fontId="24" fillId="0" borderId="0" xfId="8405" quotePrefix="1" applyNumberFormat="1" applyFont="1" applyAlignment="1">
      <alignment horizontal="center" vertical="center"/>
    </xf>
    <xf numFmtId="172" fontId="24" fillId="0" borderId="0" xfId="8405" applyNumberFormat="1" applyFont="1" applyAlignment="1">
      <alignment horizontal="center" vertical="center"/>
    </xf>
    <xf numFmtId="1" fontId="26" fillId="0" borderId="5" xfId="8408" applyFont="1" applyBorder="1" applyAlignment="1">
      <alignment horizontal="center" vertical="center" wrapText="1"/>
    </xf>
    <xf numFmtId="1" fontId="9" fillId="0" borderId="0" xfId="8405" applyFont="1" applyAlignment="1">
      <alignment horizontal="left"/>
    </xf>
  </cellXfs>
  <cellStyles count="8417">
    <cellStyle name="_x0001_" xfId="62" xr:uid="{00000000-0005-0000-0000-000000000000}"/>
    <cellStyle name="          _x000d__x000a_shell=progman.exe_x000d__x000a_m" xfId="63" xr:uid="{00000000-0005-0000-0000-000001000000}"/>
    <cellStyle name="          _x000d__x000a_shell=progman.exe_x000d__x000a_m 2" xfId="64" xr:uid="{00000000-0005-0000-0000-000002000000}"/>
    <cellStyle name="          _x000d__x000a_shell=progman.exe_x000d__x000a_m 2 2" xfId="65" xr:uid="{00000000-0005-0000-0000-000003000000}"/>
    <cellStyle name="_x000d__x000a_JournalTemplate=C:\COMFO\CTALK\JOURSTD.TPL_x000d__x000a_LbStateAddress=3 3 0 251 1 89 2 311_x000d__x000a_LbStateJou" xfId="66" xr:uid="{00000000-0005-0000-0000-000004000000}"/>
    <cellStyle name="# ##0" xfId="67" xr:uid="{00000000-0005-0000-0000-000005000000}"/>
    <cellStyle name="#,##0" xfId="68" xr:uid="{00000000-0005-0000-0000-000006000000}"/>
    <cellStyle name="%" xfId="69" xr:uid="{00000000-0005-0000-0000-000007000000}"/>
    <cellStyle name="." xfId="70" xr:uid="{00000000-0005-0000-0000-000008000000}"/>
    <cellStyle name=". 2" xfId="71" xr:uid="{00000000-0005-0000-0000-000009000000}"/>
    <cellStyle name=".d©y" xfId="72" xr:uid="{00000000-0005-0000-0000-00000A000000}"/>
    <cellStyle name=".d©y 2" xfId="73" xr:uid="{00000000-0005-0000-0000-00000B000000}"/>
    <cellStyle name="??" xfId="1" xr:uid="{00000000-0005-0000-0000-00000C000000}"/>
    <cellStyle name="?? [0.00]_ Att. 1- Cover" xfId="74" xr:uid="{00000000-0005-0000-0000-00000D000000}"/>
    <cellStyle name="?? [0]" xfId="2" xr:uid="{00000000-0005-0000-0000-00000E000000}"/>
    <cellStyle name="?? [0] 2" xfId="75" xr:uid="{00000000-0005-0000-0000-00000F000000}"/>
    <cellStyle name="?? [0] 3" xfId="76" xr:uid="{00000000-0005-0000-0000-000010000000}"/>
    <cellStyle name="?? 10" xfId="77" xr:uid="{00000000-0005-0000-0000-000011000000}"/>
    <cellStyle name="?? 11" xfId="78" xr:uid="{00000000-0005-0000-0000-000012000000}"/>
    <cellStyle name="?? 12" xfId="79" xr:uid="{00000000-0005-0000-0000-000013000000}"/>
    <cellStyle name="?? 13" xfId="80" xr:uid="{00000000-0005-0000-0000-000014000000}"/>
    <cellStyle name="?? 14" xfId="81" xr:uid="{00000000-0005-0000-0000-000015000000}"/>
    <cellStyle name="?? 15" xfId="82" xr:uid="{00000000-0005-0000-0000-000016000000}"/>
    <cellStyle name="?? 16" xfId="83" xr:uid="{00000000-0005-0000-0000-000017000000}"/>
    <cellStyle name="?? 17" xfId="84" xr:uid="{00000000-0005-0000-0000-000018000000}"/>
    <cellStyle name="?? 18" xfId="85" xr:uid="{00000000-0005-0000-0000-000019000000}"/>
    <cellStyle name="?? 19" xfId="86" xr:uid="{00000000-0005-0000-0000-00001A000000}"/>
    <cellStyle name="?? 2" xfId="87" xr:uid="{00000000-0005-0000-0000-00001B000000}"/>
    <cellStyle name="?? 20" xfId="88" xr:uid="{00000000-0005-0000-0000-00001C000000}"/>
    <cellStyle name="?? 21" xfId="89" xr:uid="{00000000-0005-0000-0000-00001D000000}"/>
    <cellStyle name="?? 22" xfId="90" xr:uid="{00000000-0005-0000-0000-00001E000000}"/>
    <cellStyle name="?? 23" xfId="91" xr:uid="{00000000-0005-0000-0000-00001F000000}"/>
    <cellStyle name="?? 24" xfId="92" xr:uid="{00000000-0005-0000-0000-000020000000}"/>
    <cellStyle name="?? 25" xfId="93" xr:uid="{00000000-0005-0000-0000-000021000000}"/>
    <cellStyle name="?? 26" xfId="94" xr:uid="{00000000-0005-0000-0000-000022000000}"/>
    <cellStyle name="?? 27" xfId="95" xr:uid="{00000000-0005-0000-0000-000023000000}"/>
    <cellStyle name="?? 28" xfId="96" xr:uid="{00000000-0005-0000-0000-000024000000}"/>
    <cellStyle name="?? 29" xfId="97" xr:uid="{00000000-0005-0000-0000-000025000000}"/>
    <cellStyle name="?? 3" xfId="98" xr:uid="{00000000-0005-0000-0000-000026000000}"/>
    <cellStyle name="?? 30" xfId="99" xr:uid="{00000000-0005-0000-0000-000027000000}"/>
    <cellStyle name="?? 31" xfId="100" xr:uid="{00000000-0005-0000-0000-000028000000}"/>
    <cellStyle name="?? 32" xfId="101" xr:uid="{00000000-0005-0000-0000-000029000000}"/>
    <cellStyle name="?? 33" xfId="102" xr:uid="{00000000-0005-0000-0000-00002A000000}"/>
    <cellStyle name="?? 34" xfId="103" xr:uid="{00000000-0005-0000-0000-00002B000000}"/>
    <cellStyle name="?? 35" xfId="104" xr:uid="{00000000-0005-0000-0000-00002C000000}"/>
    <cellStyle name="?? 36" xfId="105" xr:uid="{00000000-0005-0000-0000-00002D000000}"/>
    <cellStyle name="?? 37" xfId="106" xr:uid="{00000000-0005-0000-0000-00002E000000}"/>
    <cellStyle name="?? 38" xfId="107" xr:uid="{00000000-0005-0000-0000-00002F000000}"/>
    <cellStyle name="?? 39" xfId="108" xr:uid="{00000000-0005-0000-0000-000030000000}"/>
    <cellStyle name="?? 4" xfId="109" xr:uid="{00000000-0005-0000-0000-000031000000}"/>
    <cellStyle name="?? 40" xfId="110" xr:uid="{00000000-0005-0000-0000-000032000000}"/>
    <cellStyle name="?? 41" xfId="111" xr:uid="{00000000-0005-0000-0000-000033000000}"/>
    <cellStyle name="?? 42" xfId="112" xr:uid="{00000000-0005-0000-0000-000034000000}"/>
    <cellStyle name="?? 43" xfId="113" xr:uid="{00000000-0005-0000-0000-000035000000}"/>
    <cellStyle name="?? 44" xfId="114" xr:uid="{00000000-0005-0000-0000-000036000000}"/>
    <cellStyle name="?? 45" xfId="115" xr:uid="{00000000-0005-0000-0000-000037000000}"/>
    <cellStyle name="?? 46" xfId="116" xr:uid="{00000000-0005-0000-0000-000038000000}"/>
    <cellStyle name="?? 47" xfId="117" xr:uid="{00000000-0005-0000-0000-000039000000}"/>
    <cellStyle name="?? 48" xfId="118" xr:uid="{00000000-0005-0000-0000-00003A000000}"/>
    <cellStyle name="?? 49" xfId="119" xr:uid="{00000000-0005-0000-0000-00003B000000}"/>
    <cellStyle name="?? 5" xfId="120" xr:uid="{00000000-0005-0000-0000-00003C000000}"/>
    <cellStyle name="?? 50" xfId="121" xr:uid="{00000000-0005-0000-0000-00003D000000}"/>
    <cellStyle name="?? 51" xfId="122" xr:uid="{00000000-0005-0000-0000-00003E000000}"/>
    <cellStyle name="?? 52" xfId="123" xr:uid="{00000000-0005-0000-0000-00003F000000}"/>
    <cellStyle name="?? 53" xfId="124" xr:uid="{00000000-0005-0000-0000-000040000000}"/>
    <cellStyle name="?? 54" xfId="125" xr:uid="{00000000-0005-0000-0000-000041000000}"/>
    <cellStyle name="?? 55" xfId="126" xr:uid="{00000000-0005-0000-0000-000042000000}"/>
    <cellStyle name="?? 56" xfId="127" xr:uid="{00000000-0005-0000-0000-000043000000}"/>
    <cellStyle name="?? 57" xfId="128" xr:uid="{00000000-0005-0000-0000-000044000000}"/>
    <cellStyle name="?? 6" xfId="129" xr:uid="{00000000-0005-0000-0000-000045000000}"/>
    <cellStyle name="?? 7" xfId="130" xr:uid="{00000000-0005-0000-0000-000046000000}"/>
    <cellStyle name="?? 8" xfId="131" xr:uid="{00000000-0005-0000-0000-000047000000}"/>
    <cellStyle name="?? 9" xfId="132" xr:uid="{00000000-0005-0000-0000-000048000000}"/>
    <cellStyle name="?_x001d_??%U©÷u&amp;H©÷9_x0008_? s_x000a__x0007__x0001__x0001_" xfId="133" xr:uid="{00000000-0005-0000-0000-000049000000}"/>
    <cellStyle name="?_x001d_??%U©÷u&amp;H©÷9_x0008_? s_x000a__x0007__x0001__x0001_?_x0002_???????????????_x0001_(_x0002_u_x000d_?????_x001f_????????_x0007_????????????????!???????????           ?????           ?????????_x000d_C:\WINDOWS\country.sys_x000d_??????????????????????????????????????????????????????????????????????????????????????????????" xfId="134" xr:uid="{00000000-0005-0000-0000-00004A000000}"/>
    <cellStyle name="?_x001d_??%U²u&amp;H²9_x0008_? s_x000a__x0007__x0001__x0001_" xfId="135" xr:uid="{00000000-0005-0000-0000-00004B000000}"/>
    <cellStyle name="???? [0.00]_      " xfId="136" xr:uid="{00000000-0005-0000-0000-00004C000000}"/>
    <cellStyle name="??????" xfId="137" xr:uid="{00000000-0005-0000-0000-00004D000000}"/>
    <cellStyle name="????[0]_Sheet1" xfId="138" xr:uid="{00000000-0005-0000-0000-00004E000000}"/>
    <cellStyle name="????_      " xfId="139" xr:uid="{00000000-0005-0000-0000-00004F000000}"/>
    <cellStyle name="???[0]_?? DI" xfId="140" xr:uid="{00000000-0005-0000-0000-000050000000}"/>
    <cellStyle name="???_?? DI" xfId="141" xr:uid="{00000000-0005-0000-0000-000051000000}"/>
    <cellStyle name="??[0]_BRE" xfId="142" xr:uid="{00000000-0005-0000-0000-000052000000}"/>
    <cellStyle name="??_      " xfId="143" xr:uid="{00000000-0005-0000-0000-000053000000}"/>
    <cellStyle name="??_kc-elec system check list" xfId="3" xr:uid="{00000000-0005-0000-0000-000054000000}"/>
    <cellStyle name="??A? [0]_laroux_1_¸???™? " xfId="144" xr:uid="{00000000-0005-0000-0000-000055000000}"/>
    <cellStyle name="??A?_laroux_1_¸???™? " xfId="145" xr:uid="{00000000-0005-0000-0000-000056000000}"/>
    <cellStyle name="?¡±¢¥?_?¨ù??¢´¢¥_¢¬???¢â? " xfId="146" xr:uid="{00000000-0005-0000-0000-000057000000}"/>
    <cellStyle name="?”´?_?¼??¤´_¸???™? " xfId="147" xr:uid="{00000000-0005-0000-0000-000058000000}"/>
    <cellStyle name="?ðÇ%U?&amp;H?_x0008_?s_x000a__x0007__x0001__x0001_" xfId="148" xr:uid="{00000000-0005-0000-0000-000059000000}"/>
    <cellStyle name="?ðÇ%U?&amp;H?_x0008_?s_x000a__x0007__x0001__x0001_?_x0002_ÿÿÿÿÿÿÿÿÿÿÿÿÿÿÿ_x0001_(_x0002_?€????ÿÿÿÿ????_x0007_??????????????????????????           ?????           ?????????_x000d_C:\WINDOWS\country.sys_x000d_??????????????????????????????????????????????????????????????????????????????????????????????" xfId="149" xr:uid="{00000000-0005-0000-0000-00005A000000}"/>
    <cellStyle name="?I?I?_x0001_??j?_x0008_?h_x0001__x000c__x000c__x0002__x0002__x000c_!Comma [0]_Chi phÝ kh¸c_B¶ng 1 (2)?G_x001d_Comma [0]_Chi phÝ kh¸c_B¶ng 2?G$Comma [0]_Ch" xfId="150" xr:uid="{00000000-0005-0000-0000-00005B000000}"/>
    <cellStyle name="?曹%U?&amp;H?_x0008_?s_x000a__x0007__x0001__x0001_" xfId="151" xr:uid="{00000000-0005-0000-0000-00005C000000}"/>
    <cellStyle name="@ET_Style?.xl99" xfId="152" xr:uid="{00000000-0005-0000-0000-00005D000000}"/>
    <cellStyle name="[0]_Chi phÝ kh¸c_V" xfId="153" xr:uid="{00000000-0005-0000-0000-00005E000000}"/>
    <cellStyle name="_(DT Moi) PTVLMN" xfId="154" xr:uid="{00000000-0005-0000-0000-00005F000000}"/>
    <cellStyle name="_(DT Moi) PTVLMN 2" xfId="155" xr:uid="{00000000-0005-0000-0000-000060000000}"/>
    <cellStyle name="_(DT Moi) PTVLMN_BIEU KE HOACH  2015 (KTN 6.11 sua)" xfId="156" xr:uid="{00000000-0005-0000-0000-000061000000}"/>
    <cellStyle name="_1 TONG HOP - CA NA" xfId="157" xr:uid="{00000000-0005-0000-0000-000062000000}"/>
    <cellStyle name="_13_Tra loi KH ben ngoai" xfId="158" xr:uid="{00000000-0005-0000-0000-000063000000}"/>
    <cellStyle name="_13_Tra loi KH ben ngoai 2" xfId="159" xr:uid="{00000000-0005-0000-0000-000064000000}"/>
    <cellStyle name="_Bang bieu" xfId="160" xr:uid="{00000000-0005-0000-0000-000065000000}"/>
    <cellStyle name="_Bang bieu 2" xfId="161" xr:uid="{00000000-0005-0000-0000-000066000000}"/>
    <cellStyle name="_Bang bieu 2 2" xfId="162" xr:uid="{00000000-0005-0000-0000-000067000000}"/>
    <cellStyle name="_Bang bieu_BIEU KE HOACH  2015 (KTN 6.11 sua)" xfId="163" xr:uid="{00000000-0005-0000-0000-000068000000}"/>
    <cellStyle name="_Bang Chi tieu (2)" xfId="164" xr:uid="{00000000-0005-0000-0000-000069000000}"/>
    <cellStyle name="_Bang Chi tieu (2)?_x001c_Comma [0]_Chi phÝ kh¸c_Book1?!Comma [0]_Chi phÝ kh¸c_Liªn ChiÓu?b_x001e_Comma [0]_Chi" xfId="165" xr:uid="{00000000-0005-0000-0000-00006A000000}"/>
    <cellStyle name="_Bang Chi tieu (2)?_x001c_Comma [0]_Chi phÝ kh¸c_Book1?!Comma [0]_Chi phÝ kh¸c_Liªn ChiÓu?b_x001e_Comma [0]_Chi 2" xfId="166" xr:uid="{00000000-0005-0000-0000-00006B000000}"/>
    <cellStyle name="_Bang Chi tieu (2)?_x001c_Comma [0]_Chi phÝ kh¸c_Book1?!Comma [0]_Chi phÝ kh¸c_Liªn ChiÓu?b_x001e_Comma [0]_Chi 2 2" xfId="167" xr:uid="{00000000-0005-0000-0000-00006C000000}"/>
    <cellStyle name="_Bang Chi tieu (2)?_x001c_Comma [0]_Chi phÝ kh¸c_Book1?!Comma [0]_Chi phÝ kh¸c_Liªn ChiÓu?b_x001e_Comma [0]_Chi_BIEU KE HOACH  2015 (KTN 6.11 sua)" xfId="168" xr:uid="{00000000-0005-0000-0000-00006D000000}"/>
    <cellStyle name="_Bao cao danh muc cac cong trinh tren dia ban huyen 4-2010" xfId="169" xr:uid="{00000000-0005-0000-0000-00006E000000}"/>
    <cellStyle name="_Bao cao tai NPP PHAN DUNG 22-7" xfId="170" xr:uid="{00000000-0005-0000-0000-00006F000000}"/>
    <cellStyle name="_Bao cao tai NPP PHAN DUNG 22-7 2" xfId="171" xr:uid="{00000000-0005-0000-0000-000070000000}"/>
    <cellStyle name="_Bao cao tai NPP PHAN DUNG 22-7_BIEU KE HOACH  2015 (KTN 6.11 sua)" xfId="172" xr:uid="{00000000-0005-0000-0000-000071000000}"/>
    <cellStyle name="_BAO CAO THUE T09- 2007(h)" xfId="173" xr:uid="{00000000-0005-0000-0000-000072000000}"/>
    <cellStyle name="_BAO GIA NGAY 24-10-08 (co dam)" xfId="174" xr:uid="{00000000-0005-0000-0000-000073000000}"/>
    <cellStyle name="_Bieu bao cao giam sat 6 thang 2011" xfId="175" xr:uid="{00000000-0005-0000-0000-000074000000}"/>
    <cellStyle name="_Bieu chi tieu KH 2014 (Huy-04-11)" xfId="176" xr:uid="{00000000-0005-0000-0000-000075000000}"/>
    <cellStyle name="_BIEU THAM TRA " xfId="178" xr:uid="{00000000-0005-0000-0000-000077000000}"/>
    <cellStyle name="_bieu tong hop lai kh von 2011 gui phong TH-KTDN" xfId="177" xr:uid="{00000000-0005-0000-0000-000076000000}"/>
    <cellStyle name="_BIỂU TỔNG HỢP LẦN CUỐI SỬA THEO NGHI QUYẾT SỐ 81" xfId="179" xr:uid="{00000000-0005-0000-0000-000078000000}"/>
    <cellStyle name="_Book1" xfId="180" xr:uid="{00000000-0005-0000-0000-000079000000}"/>
    <cellStyle name="_Book1 2" xfId="181" xr:uid="{00000000-0005-0000-0000-00007A000000}"/>
    <cellStyle name="_Book1_1" xfId="182" xr:uid="{00000000-0005-0000-0000-00007B000000}"/>
    <cellStyle name="_Book1_1 2" xfId="183" xr:uid="{00000000-0005-0000-0000-00007C000000}"/>
    <cellStyle name="_Book1_1_Bao cao 9 thang  XDCB" xfId="184" xr:uid="{00000000-0005-0000-0000-00007D000000}"/>
    <cellStyle name="_Book1_1_Bao cao phòng lao động phụ lục 3" xfId="185" xr:uid="{00000000-0005-0000-0000-00007E000000}"/>
    <cellStyle name="_Book1_1_Book1" xfId="186" xr:uid="{00000000-0005-0000-0000-00007F000000}"/>
    <cellStyle name="_Book1_1_Book1 2" xfId="187" xr:uid="{00000000-0005-0000-0000-000080000000}"/>
    <cellStyle name="_Book1_1_Book1 2 2" xfId="188" xr:uid="{00000000-0005-0000-0000-000081000000}"/>
    <cellStyle name="_Book1_1_Book1_BIEU KE HOACH  2015 (KTN 6.11 sua)" xfId="189" xr:uid="{00000000-0005-0000-0000-000082000000}"/>
    <cellStyle name="_Book1_1_KH Von 2012 gui BKH 1" xfId="190" xr:uid="{00000000-0005-0000-0000-000083000000}"/>
    <cellStyle name="_Book1_1_KH Von 2012 gui BKH 2" xfId="191" xr:uid="{00000000-0005-0000-0000-000084000000}"/>
    <cellStyle name="_Book1_1_Ra soat KH von 2011 (Huy-11-11-11)" xfId="192" xr:uid="{00000000-0005-0000-0000-000085000000}"/>
    <cellStyle name="_Book1_1_Ra soat KH von 2011 (Huy-11-11-11) 2" xfId="193" xr:uid="{00000000-0005-0000-0000-000086000000}"/>
    <cellStyle name="_Book1_1_Ra soat KH von 2011 (Huy-11-11-11) 2 2" xfId="194" xr:uid="{00000000-0005-0000-0000-000087000000}"/>
    <cellStyle name="_Book1_1_Ra soat KH von 2011 (Huy-11-11-11)_BIEU KE HOACH  2015 (KTN 6.11 sua)" xfId="195" xr:uid="{00000000-0005-0000-0000-000088000000}"/>
    <cellStyle name="_Book1_1_Viec Huy dang lam" xfId="196" xr:uid="{00000000-0005-0000-0000-000089000000}"/>
    <cellStyle name="_Book1_2" xfId="197" xr:uid="{00000000-0005-0000-0000-00008A000000}"/>
    <cellStyle name="_Book1_2 2" xfId="198" xr:uid="{00000000-0005-0000-0000-00008B000000}"/>
    <cellStyle name="_Book1_2 3" xfId="199" xr:uid="{00000000-0005-0000-0000-00008C000000}"/>
    <cellStyle name="_Book1_2_BIEU KE HOACH  2015 (KTN 6.11 sua)" xfId="200" xr:uid="{00000000-0005-0000-0000-00008D000000}"/>
    <cellStyle name="_Book1_2_dự toán 30a 2013" xfId="201" xr:uid="{00000000-0005-0000-0000-00008E000000}"/>
    <cellStyle name="_Book1_2_Ke hoach 2010 (theo doi 11-8-2010)" xfId="202" xr:uid="{00000000-0005-0000-0000-00008F000000}"/>
    <cellStyle name="_Book1_2_Ra soat KH von 2011 (Huy-11-11-11)" xfId="203" xr:uid="{00000000-0005-0000-0000-000090000000}"/>
    <cellStyle name="_Book1_2_Ra soat KH von 2011 (Huy-11-11-11) 2" xfId="204" xr:uid="{00000000-0005-0000-0000-000091000000}"/>
    <cellStyle name="_Book1_2_Ra soat KH von 2011 (Huy-11-11-11) 2 2" xfId="205" xr:uid="{00000000-0005-0000-0000-000092000000}"/>
    <cellStyle name="_Book1_2_Ra soat KH von 2011 (Huy-11-11-11)_BIEU KE HOACH  2015 (KTN 6.11 sua)" xfId="206" xr:uid="{00000000-0005-0000-0000-000093000000}"/>
    <cellStyle name="_Book1_2_Viec Huy dang lam" xfId="207" xr:uid="{00000000-0005-0000-0000-000094000000}"/>
    <cellStyle name="_Book1_Bieu chi tieu KH 2014 (Huy-04-11)" xfId="208" xr:uid="{00000000-0005-0000-0000-000095000000}"/>
    <cellStyle name="_Book1_BIỂU TỔNG HỢP LẦN CUỐI SỬA THEO NGHI QUYẾT SỐ 81" xfId="209" xr:uid="{00000000-0005-0000-0000-000096000000}"/>
    <cellStyle name="_Book1_dự toán 30a 2013" xfId="210" xr:uid="{00000000-0005-0000-0000-000097000000}"/>
    <cellStyle name="_Book1_Kh ql62 (2010) 11-09" xfId="211" xr:uid="{00000000-0005-0000-0000-000098000000}"/>
    <cellStyle name="_Book1_Ra soat KH von 2011 (Huy-11-11-11)" xfId="212" xr:uid="{00000000-0005-0000-0000-000099000000}"/>
    <cellStyle name="_Book1_Ra soat KH von 2011 (Huy-11-11-11) 2" xfId="213" xr:uid="{00000000-0005-0000-0000-00009A000000}"/>
    <cellStyle name="_Book1_Ra soat KH von 2011 (Huy-11-11-11)_BIEU KE HOACH  2015 (KTN 6.11 sua)" xfId="214" xr:uid="{00000000-0005-0000-0000-00009B000000}"/>
    <cellStyle name="_Book1_Viec Huy dang lam" xfId="215" xr:uid="{00000000-0005-0000-0000-00009C000000}"/>
    <cellStyle name="_Book1_Viec Huy dang lam_CT 134" xfId="216" xr:uid="{00000000-0005-0000-0000-00009D000000}"/>
    <cellStyle name="_C.cong+B.luong-Sanluong" xfId="217" xr:uid="{00000000-0005-0000-0000-00009E000000}"/>
    <cellStyle name="_Chi tieu KH nam 2009" xfId="220" xr:uid="{00000000-0005-0000-0000-0000A1000000}"/>
    <cellStyle name="_Chi tieu KH nam 2009 2" xfId="221" xr:uid="{00000000-0005-0000-0000-0000A2000000}"/>
    <cellStyle name="_Chi tieu KH nam 2009_BIEU KE HOACH  2015 (KTN 6.11 sua)" xfId="222" xr:uid="{00000000-0005-0000-0000-0000A3000000}"/>
    <cellStyle name="_Chuẩn bị đầu tư 2011 (sep Hung)" xfId="223" xr:uid="{00000000-0005-0000-0000-0000A4000000}"/>
    <cellStyle name="_Copy of Biểu BC điều chỉnh chỉ tiêu NN các huyện chia tách 404 ngay 23.5" xfId="218" xr:uid="{00000000-0005-0000-0000-00009F000000}"/>
    <cellStyle name="_Copy of KH PHAN BO VON ĐỐI ỨNG NAM 2011 (30 TY phuong án gop WB)" xfId="219" xr:uid="{00000000-0005-0000-0000-0000A0000000}"/>
    <cellStyle name="_dang vien mói" xfId="224" xr:uid="{00000000-0005-0000-0000-0000A5000000}"/>
    <cellStyle name="_Danh sach CBNV" xfId="225" xr:uid="{00000000-0005-0000-0000-0000A6000000}"/>
    <cellStyle name="_Danh Sach ho ngheo" xfId="226" xr:uid="{00000000-0005-0000-0000-0000A7000000}"/>
    <cellStyle name="_Danh Sach ho ngheo 2" xfId="227" xr:uid="{00000000-0005-0000-0000-0000A8000000}"/>
    <cellStyle name="_DM 1" xfId="228" xr:uid="{00000000-0005-0000-0000-0000A9000000}"/>
    <cellStyle name="_DM 1 2" xfId="229" xr:uid="{00000000-0005-0000-0000-0000AA000000}"/>
    <cellStyle name="_DM 1_BIEU KE HOACH  2015 (KTN 6.11 sua)" xfId="230" xr:uid="{00000000-0005-0000-0000-0000AB000000}"/>
    <cellStyle name="_DO-D1500-KHONG CO TRONG DT" xfId="231" xr:uid="{00000000-0005-0000-0000-0000AC000000}"/>
    <cellStyle name="_DT 1751 Muong Khoa" xfId="232" xr:uid="{00000000-0005-0000-0000-0000AD000000}"/>
    <cellStyle name="_DT 1751 Muong Khoa 2" xfId="233" xr:uid="{00000000-0005-0000-0000-0000AE000000}"/>
    <cellStyle name="_DT 1751 Muong Khoa 2 2" xfId="234" xr:uid="{00000000-0005-0000-0000-0000AF000000}"/>
    <cellStyle name="_DT 1751 Muong Khoa_BIEU KE HOACH  2015 (KTN 6.11 sua)" xfId="235" xr:uid="{00000000-0005-0000-0000-0000B0000000}"/>
    <cellStyle name="_DT Nam vai" xfId="236" xr:uid="{00000000-0005-0000-0000-0000B1000000}"/>
    <cellStyle name="_DT Nam vai 2" xfId="237" xr:uid="{00000000-0005-0000-0000-0000B2000000}"/>
    <cellStyle name="_DT Nam vai_bieu ke hoach dau thau" xfId="238" xr:uid="{00000000-0005-0000-0000-0000B3000000}"/>
    <cellStyle name="_DT Nam vai_bieu ke hoach dau thau 2" xfId="239" xr:uid="{00000000-0005-0000-0000-0000B4000000}"/>
    <cellStyle name="_DT Nam vai_bieu ke hoach dau thau 2 2" xfId="240" xr:uid="{00000000-0005-0000-0000-0000B5000000}"/>
    <cellStyle name="_DT Nam vai_bieu ke hoach dau thau truong mam non SKH" xfId="241" xr:uid="{00000000-0005-0000-0000-0000B6000000}"/>
    <cellStyle name="_DT Nam vai_bieu ke hoach dau thau truong mam non SKH 2" xfId="242" xr:uid="{00000000-0005-0000-0000-0000B7000000}"/>
    <cellStyle name="_DT Nam vai_bieu ke hoach dau thau truong mam non SKH 2 2" xfId="243" xr:uid="{00000000-0005-0000-0000-0000B8000000}"/>
    <cellStyle name="_DT Nam vai_bieu ke hoach dau thau truong mam non SKH_BIEU KE HOACH  2015 (KTN 6.11 sua)" xfId="244" xr:uid="{00000000-0005-0000-0000-0000B9000000}"/>
    <cellStyle name="_DT Nam vai_bieu ke hoach dau thau_BIEU KE HOACH  2015 (KTN 6.11 sua)" xfId="245" xr:uid="{00000000-0005-0000-0000-0000BA000000}"/>
    <cellStyle name="_DT Nam vai_Book1" xfId="246" xr:uid="{00000000-0005-0000-0000-0000BB000000}"/>
    <cellStyle name="_DT Nam vai_Book1 2" xfId="247" xr:uid="{00000000-0005-0000-0000-0000BC000000}"/>
    <cellStyle name="_DT Nam vai_Book1_CT 134" xfId="248" xr:uid="{00000000-0005-0000-0000-0000BD000000}"/>
    <cellStyle name="_DT Nam vai_CT 134" xfId="249" xr:uid="{00000000-0005-0000-0000-0000BE000000}"/>
    <cellStyle name="_DT Nam vai_DTTD chieng chan Tham lai 29-9-2009" xfId="250" xr:uid="{00000000-0005-0000-0000-0000BF000000}"/>
    <cellStyle name="_DT Nam vai_DTTD chieng chan Tham lai 29-9-2009 2" xfId="251" xr:uid="{00000000-0005-0000-0000-0000C0000000}"/>
    <cellStyle name="_DT Nam vai_DTTD chieng chan Tham lai 29-9-2009_CT 134" xfId="252" xr:uid="{00000000-0005-0000-0000-0000C1000000}"/>
    <cellStyle name="_DT Nam vai_Ke hoach 2010 (theo doi 11-8-2010)" xfId="253" xr:uid="{00000000-0005-0000-0000-0000C2000000}"/>
    <cellStyle name="_DT Nam vai_Ke hoach 2010 (theo doi 11-8-2010) 2" xfId="254" xr:uid="{00000000-0005-0000-0000-0000C3000000}"/>
    <cellStyle name="_DT Nam vai_Ke hoach 2010 (theo doi 11-8-2010) 2 2" xfId="255" xr:uid="{00000000-0005-0000-0000-0000C4000000}"/>
    <cellStyle name="_DT Nam vai_Ke hoach 2010 (theo doi 11-8-2010)_BIEU KE HOACH  2015 (KTN 6.11 sua)" xfId="256" xr:uid="{00000000-0005-0000-0000-0000C5000000}"/>
    <cellStyle name="_DT Nam vai_ke hoach dau thau 30-6-2010" xfId="257" xr:uid="{00000000-0005-0000-0000-0000C6000000}"/>
    <cellStyle name="_DT Nam vai_ke hoach dau thau 30-6-2010 2" xfId="258" xr:uid="{00000000-0005-0000-0000-0000C7000000}"/>
    <cellStyle name="_DT Nam vai_ke hoach dau thau 30-6-2010 2 2" xfId="259" xr:uid="{00000000-0005-0000-0000-0000C8000000}"/>
    <cellStyle name="_DT Nam vai_ke hoach dau thau 30-6-2010_BIEU KE HOACH  2015 (KTN 6.11 sua)" xfId="260" xr:uid="{00000000-0005-0000-0000-0000C9000000}"/>
    <cellStyle name="_DT Nam vai_QD ke hoach dau thau" xfId="261" xr:uid="{00000000-0005-0000-0000-0000CA000000}"/>
    <cellStyle name="_DT Nam vai_QD ke hoach dau thau 2" xfId="262" xr:uid="{00000000-0005-0000-0000-0000CB000000}"/>
    <cellStyle name="_DT Nam vai_QD ke hoach dau thau 2 2" xfId="263" xr:uid="{00000000-0005-0000-0000-0000CC000000}"/>
    <cellStyle name="_DT Nam vai_QD ke hoach dau thau_BIEU KE HOACH  2015 (KTN 6.11 sua)" xfId="264" xr:uid="{00000000-0005-0000-0000-0000CD000000}"/>
    <cellStyle name="_DT Nam vai_tinh toan hoang ha" xfId="265" xr:uid="{00000000-0005-0000-0000-0000CE000000}"/>
    <cellStyle name="_DT Nam vai_tinh toan hoang ha 2" xfId="266" xr:uid="{00000000-0005-0000-0000-0000CF000000}"/>
    <cellStyle name="_DT Nam vai_tinh toan hoang ha 2 2" xfId="267" xr:uid="{00000000-0005-0000-0000-0000D0000000}"/>
    <cellStyle name="_DT Nam vai_tinh toan hoang ha_BIEU KE HOACH  2015 (KTN 6.11 sua)" xfId="268" xr:uid="{00000000-0005-0000-0000-0000D1000000}"/>
    <cellStyle name="_DT truong THPT  quyet thang tinh 04-3-09" xfId="269" xr:uid="{00000000-0005-0000-0000-0000D2000000}"/>
    <cellStyle name="_DTnha cong vu Dung C" xfId="270" xr:uid="{00000000-0005-0000-0000-0000D3000000}"/>
    <cellStyle name="_DU THAO BCKT LChâu" xfId="289" xr:uid="{00000000-0005-0000-0000-0000E6000000}"/>
    <cellStyle name="_Du toan" xfId="271" xr:uid="{00000000-0005-0000-0000-0000D4000000}"/>
    <cellStyle name="_dự toán 30a 2013" xfId="299" xr:uid="{00000000-0005-0000-0000-0000F0000000}"/>
    <cellStyle name="_Du toan_bieu ke hoach dau thau" xfId="272" xr:uid="{00000000-0005-0000-0000-0000D5000000}"/>
    <cellStyle name="_Du toan_bieu ke hoach dau thau truong mam non SKH" xfId="273" xr:uid="{00000000-0005-0000-0000-0000D6000000}"/>
    <cellStyle name="_Du toan_bieu tong hop lai kh von 2011 gui phong TH-KTDN" xfId="274" xr:uid="{00000000-0005-0000-0000-0000D7000000}"/>
    <cellStyle name="_Du toan_Book1" xfId="275" xr:uid="{00000000-0005-0000-0000-0000D8000000}"/>
    <cellStyle name="_Du toan_Book1_Ke hoach 2010 (theo doi 11-8-2010)" xfId="276" xr:uid="{00000000-0005-0000-0000-0000D9000000}"/>
    <cellStyle name="_Du toan_Book1_ke hoach dau thau 30-6-2010" xfId="277" xr:uid="{00000000-0005-0000-0000-0000DA000000}"/>
    <cellStyle name="_Du toan_Copy of KH PHAN BO VON ĐỐI ỨNG NAM 2011 (30 TY phuong án gop WB)" xfId="278" xr:uid="{00000000-0005-0000-0000-0000DB000000}"/>
    <cellStyle name="_Du toan_DTTD chieng chan Tham lai 29-9-2009" xfId="279" xr:uid="{00000000-0005-0000-0000-0000DC000000}"/>
    <cellStyle name="_Du toan_dự toán 30a 2013" xfId="281" xr:uid="{00000000-0005-0000-0000-0000DE000000}"/>
    <cellStyle name="_Du toan_Du toan nuoc San Thang (GD2)" xfId="280" xr:uid="{00000000-0005-0000-0000-0000DD000000}"/>
    <cellStyle name="_Du toan_Ke hoach 2010 (theo doi 11-8-2010)" xfId="282" xr:uid="{00000000-0005-0000-0000-0000DF000000}"/>
    <cellStyle name="_Du toan_ke hoach dau thau 30-6-2010" xfId="283" xr:uid="{00000000-0005-0000-0000-0000E0000000}"/>
    <cellStyle name="_Du toan_KH Von 2012 gui BKH 1" xfId="284" xr:uid="{00000000-0005-0000-0000-0000E1000000}"/>
    <cellStyle name="_Du toan_phân loại nguồn vốn" xfId="285" xr:uid="{00000000-0005-0000-0000-0000E2000000}"/>
    <cellStyle name="_Du toan_QD ke hoach dau thau" xfId="286" xr:uid="{00000000-0005-0000-0000-0000E3000000}"/>
    <cellStyle name="_Du toan_tinh toan hoang ha" xfId="287" xr:uid="{00000000-0005-0000-0000-0000E4000000}"/>
    <cellStyle name="_Du toan_Tong von ĐTPT" xfId="288" xr:uid="{00000000-0005-0000-0000-0000E5000000}"/>
    <cellStyle name="_DUTOAN goi 20(PTNT)" xfId="290" xr:uid="{00000000-0005-0000-0000-0000E7000000}"/>
    <cellStyle name="_DUTOAN goi 20(PTNT) 2" xfId="291" xr:uid="{00000000-0005-0000-0000-0000E8000000}"/>
    <cellStyle name="_DUTOAN goi 20(PTNT)_BIEU KE HOACH  2015 (KTN 6.11 sua)" xfId="292" xr:uid="{00000000-0005-0000-0000-0000E9000000}"/>
    <cellStyle name="_DuToan92009Luong650" xfId="293" xr:uid="{00000000-0005-0000-0000-0000EA000000}"/>
    <cellStyle name="_DuToan92009Luong650 2" xfId="294" xr:uid="{00000000-0005-0000-0000-0000EB000000}"/>
    <cellStyle name="_DuToan92009Luong650_BIEU KE HOACH  2015 (KTN 6.11 sua)" xfId="295" xr:uid="{00000000-0005-0000-0000-0000EC000000}"/>
    <cellStyle name="_Duyet TK thay đôi" xfId="296" xr:uid="{00000000-0005-0000-0000-0000ED000000}"/>
    <cellStyle name="_Duyet TK thay đôi 2" xfId="297" xr:uid="{00000000-0005-0000-0000-0000EE000000}"/>
    <cellStyle name="_Duyet TK thay đôi_BIEU KE HOACH  2015 (KTN 6.11 sua)" xfId="298" xr:uid="{00000000-0005-0000-0000-0000EF000000}"/>
    <cellStyle name="_F4-6" xfId="300" xr:uid="{00000000-0005-0000-0000-0000F1000000}"/>
    <cellStyle name="_F4-6 2" xfId="301" xr:uid="{00000000-0005-0000-0000-0000F2000000}"/>
    <cellStyle name="_F4-6_BIEU KE HOACH  2015 (KTN 6.11 sua)" xfId="302" xr:uid="{00000000-0005-0000-0000-0000F3000000}"/>
    <cellStyle name="_GOITHAUSO2" xfId="303" xr:uid="{00000000-0005-0000-0000-0000F4000000}"/>
    <cellStyle name="_GOITHAUSO3" xfId="304" xr:uid="{00000000-0005-0000-0000-0000F5000000}"/>
    <cellStyle name="_GOITHAUSO4" xfId="305" xr:uid="{00000000-0005-0000-0000-0000F6000000}"/>
    <cellStyle name="_Gui Phai TTra TRUONG PTTH Ka Lang Hieu bo+Phu 17-8-09-" xfId="306" xr:uid="{00000000-0005-0000-0000-0000F7000000}"/>
    <cellStyle name="_HaHoa_TDT_DienCSang" xfId="307" xr:uid="{00000000-0005-0000-0000-0000F8000000}"/>
    <cellStyle name="_HaHoa_TDT_DienCSang 2" xfId="308" xr:uid="{00000000-0005-0000-0000-0000F9000000}"/>
    <cellStyle name="_HaHoa19-5-07" xfId="309" xr:uid="{00000000-0005-0000-0000-0000FA000000}"/>
    <cellStyle name="_HaHoa19-5-07 2" xfId="310" xr:uid="{00000000-0005-0000-0000-0000FB000000}"/>
    <cellStyle name="_Ke hoach 2010 ngay 14.4.10" xfId="311" xr:uid="{00000000-0005-0000-0000-0000FC000000}"/>
    <cellStyle name="_Ke hoach 2010 ngay 14.4.10 2" xfId="312" xr:uid="{00000000-0005-0000-0000-0000FD000000}"/>
    <cellStyle name="_Ke hoach 2010 ngay 14.4.10_BIEU KE HOACH  2015 (KTN 6.11 sua)" xfId="313" xr:uid="{00000000-0005-0000-0000-0000FE000000}"/>
    <cellStyle name="_Ke hoạch thuc hien goi thau" xfId="314" xr:uid="{00000000-0005-0000-0000-0000FF000000}"/>
    <cellStyle name="_Kh ql62 (2010) 11-09" xfId="397" xr:uid="{00000000-0005-0000-0000-000052010000}"/>
    <cellStyle name="_KT (2)" xfId="315" xr:uid="{00000000-0005-0000-0000-000000010000}"/>
    <cellStyle name="_KT (2)_1" xfId="316" xr:uid="{00000000-0005-0000-0000-000001010000}"/>
    <cellStyle name="_KT (2)_2" xfId="317" xr:uid="{00000000-0005-0000-0000-000002010000}"/>
    <cellStyle name="_KT (2)_2_TG-TH" xfId="318" xr:uid="{00000000-0005-0000-0000-000003010000}"/>
    <cellStyle name="_KT (2)_2_TG-TH_BANG TONG HOP TINH HINH THANH QUYET TOAN (MOI I)" xfId="319" xr:uid="{00000000-0005-0000-0000-000004010000}"/>
    <cellStyle name="_KT (2)_2_TG-TH_BAO GIA NGAY 24-10-08 (co dam)" xfId="320" xr:uid="{00000000-0005-0000-0000-000005010000}"/>
    <cellStyle name="_KT (2)_2_TG-TH_BIỂU TỔNG HỢP LẦN CUỐI SỬA THEO NGHI QUYẾT SỐ 81" xfId="321" xr:uid="{00000000-0005-0000-0000-000006010000}"/>
    <cellStyle name="_KT (2)_2_TG-TH_Book1" xfId="322" xr:uid="{00000000-0005-0000-0000-000007010000}"/>
    <cellStyle name="_KT (2)_2_TG-TH_Book1_1" xfId="323" xr:uid="{00000000-0005-0000-0000-000008010000}"/>
    <cellStyle name="_KT (2)_2_TG-TH_CAU Khanh Nam(Thi Cong)" xfId="324" xr:uid="{00000000-0005-0000-0000-000009010000}"/>
    <cellStyle name="_KT (2)_2_TG-TH_DU TRU VAT TU" xfId="325" xr:uid="{00000000-0005-0000-0000-00000A010000}"/>
    <cellStyle name="_KT (2)_2_TG-TH_Ket du ung NS" xfId="326" xr:uid="{00000000-0005-0000-0000-00000B010000}"/>
    <cellStyle name="_KT (2)_2_TG-TH_KH Von 2012 gui BKH 1" xfId="327" xr:uid="{00000000-0005-0000-0000-00000C010000}"/>
    <cellStyle name="_KT (2)_2_TG-TH_KH Von 2012 gui BKH 2" xfId="328" xr:uid="{00000000-0005-0000-0000-00000D010000}"/>
    <cellStyle name="_KT (2)_2_TG-TH_ÿÿÿÿÿ" xfId="329" xr:uid="{00000000-0005-0000-0000-00000E010000}"/>
    <cellStyle name="_KT (2)_3" xfId="330" xr:uid="{00000000-0005-0000-0000-00000F010000}"/>
    <cellStyle name="_KT (2)_3_TG-TH" xfId="331" xr:uid="{00000000-0005-0000-0000-000010010000}"/>
    <cellStyle name="_KT (2)_3_TG-TH_Ket du ung NS" xfId="332" xr:uid="{00000000-0005-0000-0000-000011010000}"/>
    <cellStyle name="_KT (2)_3_TG-TH_KH Von 2012 gui BKH 1" xfId="333" xr:uid="{00000000-0005-0000-0000-000012010000}"/>
    <cellStyle name="_KT (2)_3_TG-TH_KH Von 2012 gui BKH 2" xfId="334" xr:uid="{00000000-0005-0000-0000-000013010000}"/>
    <cellStyle name="_KT (2)_3_TG-TH_PERSONAL" xfId="335" xr:uid="{00000000-0005-0000-0000-000014010000}"/>
    <cellStyle name="_KT (2)_3_TG-TH_PERSONAL_Book1" xfId="336" xr:uid="{00000000-0005-0000-0000-000015010000}"/>
    <cellStyle name="_KT (2)_3_TG-TH_PERSONAL_Tong hop KHCB 2001" xfId="337" xr:uid="{00000000-0005-0000-0000-000016010000}"/>
    <cellStyle name="_KT (2)_4" xfId="338" xr:uid="{00000000-0005-0000-0000-000017010000}"/>
    <cellStyle name="_KT (2)_4_BANG TONG HOP TINH HINH THANH QUYET TOAN (MOI I)" xfId="339" xr:uid="{00000000-0005-0000-0000-000018010000}"/>
    <cellStyle name="_KT (2)_4_BAO GIA NGAY 24-10-08 (co dam)" xfId="340" xr:uid="{00000000-0005-0000-0000-000019010000}"/>
    <cellStyle name="_KT (2)_4_BIỂU TỔNG HỢP LẦN CUỐI SỬA THEO NGHI QUYẾT SỐ 81" xfId="341" xr:uid="{00000000-0005-0000-0000-00001A010000}"/>
    <cellStyle name="_KT (2)_4_Book1" xfId="342" xr:uid="{00000000-0005-0000-0000-00001B010000}"/>
    <cellStyle name="_KT (2)_4_Book1_1" xfId="343" xr:uid="{00000000-0005-0000-0000-00001C010000}"/>
    <cellStyle name="_KT (2)_4_CAU Khanh Nam(Thi Cong)" xfId="344" xr:uid="{00000000-0005-0000-0000-00001D010000}"/>
    <cellStyle name="_KT (2)_4_DU TRU VAT TU" xfId="345" xr:uid="{00000000-0005-0000-0000-00001E010000}"/>
    <cellStyle name="_KT (2)_4_Ket du ung NS" xfId="346" xr:uid="{00000000-0005-0000-0000-00001F010000}"/>
    <cellStyle name="_KT (2)_4_KH Von 2012 gui BKH 1" xfId="347" xr:uid="{00000000-0005-0000-0000-000020010000}"/>
    <cellStyle name="_KT (2)_4_KH Von 2012 gui BKH 2" xfId="348" xr:uid="{00000000-0005-0000-0000-000021010000}"/>
    <cellStyle name="_KT (2)_4_TG-TH" xfId="349" xr:uid="{00000000-0005-0000-0000-000022010000}"/>
    <cellStyle name="_KT (2)_4_ÿÿÿÿÿ" xfId="350" xr:uid="{00000000-0005-0000-0000-000023010000}"/>
    <cellStyle name="_KT (2)_5" xfId="351" xr:uid="{00000000-0005-0000-0000-000024010000}"/>
    <cellStyle name="_KT (2)_5_BANG TONG HOP TINH HINH THANH QUYET TOAN (MOI I)" xfId="352" xr:uid="{00000000-0005-0000-0000-000025010000}"/>
    <cellStyle name="_KT (2)_5_BAO GIA NGAY 24-10-08 (co dam)" xfId="353" xr:uid="{00000000-0005-0000-0000-000026010000}"/>
    <cellStyle name="_KT (2)_5_BIỂU TỔNG HỢP LẦN CUỐI SỬA THEO NGHI QUYẾT SỐ 81" xfId="354" xr:uid="{00000000-0005-0000-0000-000027010000}"/>
    <cellStyle name="_KT (2)_5_Book1" xfId="355" xr:uid="{00000000-0005-0000-0000-000028010000}"/>
    <cellStyle name="_KT (2)_5_Book1_1" xfId="356" xr:uid="{00000000-0005-0000-0000-000029010000}"/>
    <cellStyle name="_KT (2)_5_CAU Khanh Nam(Thi Cong)" xfId="357" xr:uid="{00000000-0005-0000-0000-00002A010000}"/>
    <cellStyle name="_KT (2)_5_DU TRU VAT TU" xfId="358" xr:uid="{00000000-0005-0000-0000-00002B010000}"/>
    <cellStyle name="_KT (2)_5_Ket du ung NS" xfId="359" xr:uid="{00000000-0005-0000-0000-00002C010000}"/>
    <cellStyle name="_KT (2)_5_KH Von 2012 gui BKH 1" xfId="360" xr:uid="{00000000-0005-0000-0000-00002D010000}"/>
    <cellStyle name="_KT (2)_5_KH Von 2012 gui BKH 2" xfId="361" xr:uid="{00000000-0005-0000-0000-00002E010000}"/>
    <cellStyle name="_KT (2)_5_ÿÿÿÿÿ" xfId="362" xr:uid="{00000000-0005-0000-0000-00002F010000}"/>
    <cellStyle name="_KT (2)_Ket du ung NS" xfId="363" xr:uid="{00000000-0005-0000-0000-000030010000}"/>
    <cellStyle name="_KT (2)_KH Von 2012 gui BKH 1" xfId="364" xr:uid="{00000000-0005-0000-0000-000031010000}"/>
    <cellStyle name="_KT (2)_KH Von 2012 gui BKH 2" xfId="365" xr:uid="{00000000-0005-0000-0000-000032010000}"/>
    <cellStyle name="_KT (2)_PERSONAL" xfId="366" xr:uid="{00000000-0005-0000-0000-000033010000}"/>
    <cellStyle name="_KT (2)_PERSONAL_Book1" xfId="367" xr:uid="{00000000-0005-0000-0000-000034010000}"/>
    <cellStyle name="_KT (2)_PERSONAL_Tong hop KHCB 2001" xfId="368" xr:uid="{00000000-0005-0000-0000-000035010000}"/>
    <cellStyle name="_KT (2)_TG-TH" xfId="369" xr:uid="{00000000-0005-0000-0000-000036010000}"/>
    <cellStyle name="_KT_TG" xfId="370" xr:uid="{00000000-0005-0000-0000-000037010000}"/>
    <cellStyle name="_KT_TG_1" xfId="371" xr:uid="{00000000-0005-0000-0000-000038010000}"/>
    <cellStyle name="_KT_TG_1_BANG TONG HOP TINH HINH THANH QUYET TOAN (MOI I)" xfId="372" xr:uid="{00000000-0005-0000-0000-000039010000}"/>
    <cellStyle name="_KT_TG_1_BAO GIA NGAY 24-10-08 (co dam)" xfId="373" xr:uid="{00000000-0005-0000-0000-00003A010000}"/>
    <cellStyle name="_KT_TG_1_BIỂU TỔNG HỢP LẦN CUỐI SỬA THEO NGHI QUYẾT SỐ 81" xfId="374" xr:uid="{00000000-0005-0000-0000-00003B010000}"/>
    <cellStyle name="_KT_TG_1_Book1" xfId="375" xr:uid="{00000000-0005-0000-0000-00003C010000}"/>
    <cellStyle name="_KT_TG_1_Book1_1" xfId="376" xr:uid="{00000000-0005-0000-0000-00003D010000}"/>
    <cellStyle name="_KT_TG_1_CAU Khanh Nam(Thi Cong)" xfId="377" xr:uid="{00000000-0005-0000-0000-00003E010000}"/>
    <cellStyle name="_KT_TG_1_DU TRU VAT TU" xfId="378" xr:uid="{00000000-0005-0000-0000-00003F010000}"/>
    <cellStyle name="_KT_TG_1_Ket du ung NS" xfId="379" xr:uid="{00000000-0005-0000-0000-000040010000}"/>
    <cellStyle name="_KT_TG_1_KH Von 2012 gui BKH 1" xfId="380" xr:uid="{00000000-0005-0000-0000-000041010000}"/>
    <cellStyle name="_KT_TG_1_KH Von 2012 gui BKH 2" xfId="381" xr:uid="{00000000-0005-0000-0000-000042010000}"/>
    <cellStyle name="_KT_TG_1_ÿÿÿÿÿ" xfId="382" xr:uid="{00000000-0005-0000-0000-000043010000}"/>
    <cellStyle name="_KT_TG_2" xfId="383" xr:uid="{00000000-0005-0000-0000-000044010000}"/>
    <cellStyle name="_KT_TG_2_BANG TONG HOP TINH HINH THANH QUYET TOAN (MOI I)" xfId="384" xr:uid="{00000000-0005-0000-0000-000045010000}"/>
    <cellStyle name="_KT_TG_2_BAO GIA NGAY 24-10-08 (co dam)" xfId="385" xr:uid="{00000000-0005-0000-0000-000046010000}"/>
    <cellStyle name="_KT_TG_2_BIỂU TỔNG HỢP LẦN CUỐI SỬA THEO NGHI QUYẾT SỐ 81" xfId="386" xr:uid="{00000000-0005-0000-0000-000047010000}"/>
    <cellStyle name="_KT_TG_2_Book1" xfId="387" xr:uid="{00000000-0005-0000-0000-000048010000}"/>
    <cellStyle name="_KT_TG_2_Book1_1" xfId="388" xr:uid="{00000000-0005-0000-0000-000049010000}"/>
    <cellStyle name="_KT_TG_2_CAU Khanh Nam(Thi Cong)" xfId="389" xr:uid="{00000000-0005-0000-0000-00004A010000}"/>
    <cellStyle name="_KT_TG_2_DU TRU VAT TU" xfId="390" xr:uid="{00000000-0005-0000-0000-00004B010000}"/>
    <cellStyle name="_KT_TG_2_Ket du ung NS" xfId="391" xr:uid="{00000000-0005-0000-0000-00004C010000}"/>
    <cellStyle name="_KT_TG_2_KH Von 2012 gui BKH 1" xfId="392" xr:uid="{00000000-0005-0000-0000-00004D010000}"/>
    <cellStyle name="_KT_TG_2_KH Von 2012 gui BKH 2" xfId="393" xr:uid="{00000000-0005-0000-0000-00004E010000}"/>
    <cellStyle name="_KT_TG_2_ÿÿÿÿÿ" xfId="394" xr:uid="{00000000-0005-0000-0000-00004F010000}"/>
    <cellStyle name="_KT_TG_3" xfId="395" xr:uid="{00000000-0005-0000-0000-000050010000}"/>
    <cellStyle name="_KT_TG_4" xfId="396" xr:uid="{00000000-0005-0000-0000-000051010000}"/>
    <cellStyle name="_LuuNgay24-07-2006Bao cao tai NPP PHAN DUNG 22-7" xfId="398" xr:uid="{00000000-0005-0000-0000-000053010000}"/>
    <cellStyle name="_LuuNgay24-07-2006Bao cao tai NPP PHAN DUNG 22-7 2" xfId="399" xr:uid="{00000000-0005-0000-0000-000054010000}"/>
    <cellStyle name="_LuuNgay24-07-2006Bao cao tai NPP PHAN DUNG 22-7_BIEU KE HOACH  2015 (KTN 6.11 sua)" xfId="400" xr:uid="{00000000-0005-0000-0000-000055010000}"/>
    <cellStyle name="_MauThanTKKT-goi7-DonGia2143(vl t7)" xfId="401" xr:uid="{00000000-0005-0000-0000-000056010000}"/>
    <cellStyle name="_MauThanTKKT-goi7-DonGia2143(vl t7) 2" xfId="402" xr:uid="{00000000-0005-0000-0000-000057010000}"/>
    <cellStyle name="_MauThanTKKT-goi7-DonGia2143(vl t7)_BIEU KE HOACH  2015 (KTN 6.11 sua)" xfId="403" xr:uid="{00000000-0005-0000-0000-000058010000}"/>
    <cellStyle name="_Nhu cau von ung truoc 2011 Tha h Hoa + Nge An gui TW" xfId="404" xr:uid="{00000000-0005-0000-0000-000059010000}"/>
    <cellStyle name="_Nhu cau von ung truoc 2011 Tha h Hoa + Nge An gui TW 2" xfId="405" xr:uid="{00000000-0005-0000-0000-00005A010000}"/>
    <cellStyle name="_Nhu cau von ung truoc 2011 Tha h Hoa + Nge An gui TW_BIEU KE HOACH  2015 (KTN 6.11 sua)" xfId="406" xr:uid="{00000000-0005-0000-0000-00005B010000}"/>
    <cellStyle name="_PERSONAL" xfId="407" xr:uid="{00000000-0005-0000-0000-00005C010000}"/>
    <cellStyle name="_PERSONAL_Book1" xfId="408" xr:uid="{00000000-0005-0000-0000-00005D010000}"/>
    <cellStyle name="_PERSONAL_Tong hop KHCB 2001" xfId="409" xr:uid="{00000000-0005-0000-0000-00005E010000}"/>
    <cellStyle name="_Phan bo" xfId="410" xr:uid="{00000000-0005-0000-0000-00005F010000}"/>
    <cellStyle name="_Phan bo 2" xfId="411" xr:uid="{00000000-0005-0000-0000-000060010000}"/>
    <cellStyle name="_Phan bo_BIEU KE HOACH  2015 (KTN 6.11 sua)" xfId="412" xr:uid="{00000000-0005-0000-0000-000061010000}"/>
    <cellStyle name="_Phan pha do" xfId="413" xr:uid="{00000000-0005-0000-0000-000062010000}"/>
    <cellStyle name="_Phụ biểu 09a" xfId="414" xr:uid="{00000000-0005-0000-0000-000063010000}"/>
    <cellStyle name="_Phụ biểu 09b" xfId="415" xr:uid="{00000000-0005-0000-0000-000064010000}"/>
    <cellStyle name="_Q TOAN  SCTX QL.62 QUI I ( oanh)" xfId="416" xr:uid="{00000000-0005-0000-0000-000065010000}"/>
    <cellStyle name="_Q TOAN  SCTX QL.62 QUI II ( oanh)" xfId="417" xr:uid="{00000000-0005-0000-0000-000066010000}"/>
    <cellStyle name="_QĐ 980" xfId="418" xr:uid="{00000000-0005-0000-0000-000067010000}"/>
    <cellStyle name="_QT SCTXQL62_QT1 (Cty QL)" xfId="419" xr:uid="{00000000-0005-0000-0000-000068010000}"/>
    <cellStyle name="_Ra soat KH von 2011 (Huy-11-11-11)" xfId="420" xr:uid="{00000000-0005-0000-0000-000069010000}"/>
    <cellStyle name="_Ra soat KH von 2011 (Huy-11-11-11) 2" xfId="421" xr:uid="{00000000-0005-0000-0000-00006A010000}"/>
    <cellStyle name="_Ra soat KH von 2011 (Huy-11-11-11)_BIEU KE HOACH  2015 (KTN 6.11 sua)" xfId="422" xr:uid="{00000000-0005-0000-0000-00006B010000}"/>
    <cellStyle name="_Sheet1" xfId="423" xr:uid="{00000000-0005-0000-0000-00006C010000}"/>
    <cellStyle name="_Sheet2" xfId="424" xr:uid="{00000000-0005-0000-0000-00006D010000}"/>
    <cellStyle name="_SO T11" xfId="425" xr:uid="{00000000-0005-0000-0000-00006E010000}"/>
    <cellStyle name="_TG-TH" xfId="426" xr:uid="{00000000-0005-0000-0000-00006F010000}"/>
    <cellStyle name="_TG-TH_1" xfId="427" xr:uid="{00000000-0005-0000-0000-000070010000}"/>
    <cellStyle name="_TG-TH_1_BANG TONG HOP TINH HINH THANH QUYET TOAN (MOI I)" xfId="428" xr:uid="{00000000-0005-0000-0000-000071010000}"/>
    <cellStyle name="_TG-TH_1_BAO GIA NGAY 24-10-08 (co dam)" xfId="429" xr:uid="{00000000-0005-0000-0000-000072010000}"/>
    <cellStyle name="_TG-TH_1_BIỂU TỔNG HỢP LẦN CUỐI SỬA THEO NGHI QUYẾT SỐ 81" xfId="430" xr:uid="{00000000-0005-0000-0000-000073010000}"/>
    <cellStyle name="_TG-TH_1_Book1" xfId="431" xr:uid="{00000000-0005-0000-0000-000074010000}"/>
    <cellStyle name="_TG-TH_1_Book1_1" xfId="432" xr:uid="{00000000-0005-0000-0000-000075010000}"/>
    <cellStyle name="_TG-TH_1_CAU Khanh Nam(Thi Cong)" xfId="433" xr:uid="{00000000-0005-0000-0000-000076010000}"/>
    <cellStyle name="_TG-TH_1_DU TRU VAT TU" xfId="434" xr:uid="{00000000-0005-0000-0000-000077010000}"/>
    <cellStyle name="_TG-TH_1_Ket du ung NS" xfId="435" xr:uid="{00000000-0005-0000-0000-000078010000}"/>
    <cellStyle name="_TG-TH_1_KH Von 2012 gui BKH 1" xfId="436" xr:uid="{00000000-0005-0000-0000-000079010000}"/>
    <cellStyle name="_TG-TH_1_KH Von 2012 gui BKH 2" xfId="437" xr:uid="{00000000-0005-0000-0000-00007A010000}"/>
    <cellStyle name="_TG-TH_1_ÿÿÿÿÿ" xfId="438" xr:uid="{00000000-0005-0000-0000-00007B010000}"/>
    <cellStyle name="_TG-TH_2" xfId="439" xr:uid="{00000000-0005-0000-0000-00007C010000}"/>
    <cellStyle name="_TG-TH_2_BANG TONG HOP TINH HINH THANH QUYET TOAN (MOI I)" xfId="440" xr:uid="{00000000-0005-0000-0000-00007D010000}"/>
    <cellStyle name="_TG-TH_2_BAO GIA NGAY 24-10-08 (co dam)" xfId="441" xr:uid="{00000000-0005-0000-0000-00007E010000}"/>
    <cellStyle name="_TG-TH_2_BIỂU TỔNG HỢP LẦN CUỐI SỬA THEO NGHI QUYẾT SỐ 81" xfId="442" xr:uid="{00000000-0005-0000-0000-00007F010000}"/>
    <cellStyle name="_TG-TH_2_Book1" xfId="443" xr:uid="{00000000-0005-0000-0000-000080010000}"/>
    <cellStyle name="_TG-TH_2_Book1_1" xfId="444" xr:uid="{00000000-0005-0000-0000-000081010000}"/>
    <cellStyle name="_TG-TH_2_CAU Khanh Nam(Thi Cong)" xfId="445" xr:uid="{00000000-0005-0000-0000-000082010000}"/>
    <cellStyle name="_TG-TH_2_DU TRU VAT TU" xfId="446" xr:uid="{00000000-0005-0000-0000-000083010000}"/>
    <cellStyle name="_TG-TH_2_Ket du ung NS" xfId="447" xr:uid="{00000000-0005-0000-0000-000084010000}"/>
    <cellStyle name="_TG-TH_2_KH Von 2012 gui BKH 1" xfId="448" xr:uid="{00000000-0005-0000-0000-000085010000}"/>
    <cellStyle name="_TG-TH_2_KH Von 2012 gui BKH 2" xfId="449" xr:uid="{00000000-0005-0000-0000-000086010000}"/>
    <cellStyle name="_TG-TH_2_ÿÿÿÿÿ" xfId="450" xr:uid="{00000000-0005-0000-0000-000087010000}"/>
    <cellStyle name="_TG-TH_3" xfId="451" xr:uid="{00000000-0005-0000-0000-000088010000}"/>
    <cellStyle name="_TG-TH_4" xfId="452" xr:uid="{00000000-0005-0000-0000-000089010000}"/>
    <cellStyle name="_TH hien trang MM thi tran TD" xfId="470" xr:uid="{00000000-0005-0000-0000-00009B010000}"/>
    <cellStyle name="_Theo doi tien do cong viec Nam 2009" xfId="471" xr:uid="{00000000-0005-0000-0000-00009C010000}"/>
    <cellStyle name="_tien luong" xfId="453" xr:uid="{00000000-0005-0000-0000-00008A010000}"/>
    <cellStyle name="_Tien luong chuan 01" xfId="454" xr:uid="{00000000-0005-0000-0000-00008B010000}"/>
    <cellStyle name="_Tong dutoan PP LAHAI" xfId="455" xr:uid="{00000000-0005-0000-0000-00008C010000}"/>
    <cellStyle name="_Tong hop  " xfId="456" xr:uid="{00000000-0005-0000-0000-00008D010000}"/>
    <cellStyle name="_Tong hop DS" xfId="457" xr:uid="{00000000-0005-0000-0000-00008E010000}"/>
    <cellStyle name="_Tong hop DS_CT 134" xfId="458" xr:uid="{00000000-0005-0000-0000-00008F010000}"/>
    <cellStyle name="_Tong hop may cheu nganh 1" xfId="459" xr:uid="{00000000-0005-0000-0000-000090010000}"/>
    <cellStyle name="_Tong hop ve 30a" xfId="460" xr:uid="{00000000-0005-0000-0000-000091010000}"/>
    <cellStyle name="_Tong hop ve 30a 2" xfId="461" xr:uid="{00000000-0005-0000-0000-000092010000}"/>
    <cellStyle name="_Tong hop ve 30a_BIEU KE HOACH  2015 (KTN 6.11 sua)" xfId="462" xr:uid="{00000000-0005-0000-0000-000093010000}"/>
    <cellStyle name="_Tong von ĐTPT" xfId="463" xr:uid="{00000000-0005-0000-0000-000094010000}"/>
    <cellStyle name="_Tong von ĐTPT 2" xfId="464" xr:uid="{00000000-0005-0000-0000-000095010000}"/>
    <cellStyle name="_Tong von ĐTPT 2 2" xfId="465" xr:uid="{00000000-0005-0000-0000-000096010000}"/>
    <cellStyle name="_Tong von ĐTPT_BIEU KE HOACH  2015 (KTN 6.11 sua)" xfId="466" xr:uid="{00000000-0005-0000-0000-000097010000}"/>
    <cellStyle name="_TU VAN THUY LOI THAM  PHE" xfId="467" xr:uid="{00000000-0005-0000-0000-000098010000}"/>
    <cellStyle name="_TU VAN THUY LOI THAM  PHE 2" xfId="468" xr:uid="{00000000-0005-0000-0000-000099010000}"/>
    <cellStyle name="_TU VAN THUY LOI THAM  PHE_BIEU KE HOACH  2015 (KTN 6.11 sua)" xfId="469" xr:uid="{00000000-0005-0000-0000-00009A010000}"/>
    <cellStyle name="_ung truoc 2011 NSTW Thanh Hoa + Nge An gui Thu 12-5" xfId="472" xr:uid="{00000000-0005-0000-0000-00009D010000}"/>
    <cellStyle name="_ung truoc 2011 NSTW Thanh Hoa + Nge An gui Thu 12-5 2" xfId="473" xr:uid="{00000000-0005-0000-0000-00009E010000}"/>
    <cellStyle name="_ung truoc 2011 NSTW Thanh Hoa + Nge An gui Thu 12-5_BIEU KE HOACH  2015 (KTN 6.11 sua)" xfId="474" xr:uid="{00000000-0005-0000-0000-00009F010000}"/>
    <cellStyle name="_ung truoc cua long an (6-5-2010)" xfId="475" xr:uid="{00000000-0005-0000-0000-0000A0010000}"/>
    <cellStyle name="_Ung von nam 2011 vung TNB - Doan Cong tac (12-5-2010)" xfId="476" xr:uid="{00000000-0005-0000-0000-0000A1010000}"/>
    <cellStyle name="_Ung von nam 2011 vung TNB - Doan Cong tac (12-5-2010) 2" xfId="477" xr:uid="{00000000-0005-0000-0000-0000A2010000}"/>
    <cellStyle name="_Ung von nam 2011 vung TNB - Doan Cong tac (12-5-2010) 2 2" xfId="478" xr:uid="{00000000-0005-0000-0000-0000A3010000}"/>
    <cellStyle name="_Ung von nam 2011 vung TNB - Doan Cong tac (12-5-2010)_BIEU KE HOACH  2015 (KTN 6.11 sua)" xfId="479" xr:uid="{00000000-0005-0000-0000-0000A4010000}"/>
    <cellStyle name="_Ung von nam 2011 vung TNB - Doan Cong tac (12-5-2010)_CT 134" xfId="480" xr:uid="{00000000-0005-0000-0000-0000A5010000}"/>
    <cellStyle name="_Ung von nam 2011 vung TNB - Doan Cong tac (12-5-2010)_Ke hoach 2011(15-7)" xfId="481" xr:uid="{00000000-0005-0000-0000-0000A6010000}"/>
    <cellStyle name="_Ung von nam 2011 vung TNB - Doan Cong tac (12-5-2010)_Ke hoach 2011(15-7) 2" xfId="482" xr:uid="{00000000-0005-0000-0000-0000A7010000}"/>
    <cellStyle name="_Ung von nam 2011 vung TNB - Doan Cong tac (12-5-2010)_Ke hoach 2011(15-7) 2 2" xfId="483" xr:uid="{00000000-0005-0000-0000-0000A8010000}"/>
    <cellStyle name="_Ung von nam 2011 vung TNB - Doan Cong tac (12-5-2010)_Ke hoach 2011(15-7)_BIEU KE HOACH  2015 (KTN 6.11 sua)" xfId="484" xr:uid="{00000000-0005-0000-0000-0000A9010000}"/>
    <cellStyle name="_Ung von nam 2011 vung TNB - Doan Cong tac (12-5-2010)_Ke hoach 2011(15-7)_CT 134" xfId="485" xr:uid="{00000000-0005-0000-0000-0000AA010000}"/>
    <cellStyle name="_Ung von nam 2011 vung TNB - Doan Cong tac (12-5-2010)_KH Von 2012 gui BKH 2" xfId="486" xr:uid="{00000000-0005-0000-0000-0000AB010000}"/>
    <cellStyle name="_Ung von nam 2011 vung TNB - Doan Cong tac (12-5-2010)_KH Von 2012 gui BKH 2 2" xfId="487" xr:uid="{00000000-0005-0000-0000-0000AC010000}"/>
    <cellStyle name="_Ung von nam 2011 vung TNB - Doan Cong tac (12-5-2010)_KH Von 2012 gui BKH 2 2 2" xfId="488" xr:uid="{00000000-0005-0000-0000-0000AD010000}"/>
    <cellStyle name="_Ung von nam 2011 vung TNB - Doan Cong tac (12-5-2010)_KH Von 2012 gui BKH 2_BIEU KE HOACH  2015 (KTN 6.11 sua)" xfId="489" xr:uid="{00000000-0005-0000-0000-0000AE010000}"/>
    <cellStyle name="_Ung von nam 2011 vung TNB - Doan Cong tac (12-5-2010)_KH Von 2012 gui BKH 2_CT 134" xfId="490" xr:uid="{00000000-0005-0000-0000-0000AF010000}"/>
    <cellStyle name="_Viec Huy dang lam" xfId="491" xr:uid="{00000000-0005-0000-0000-0000B0010000}"/>
    <cellStyle name="_Viec Huy dang lam 2" xfId="492" xr:uid="{00000000-0005-0000-0000-0000B1010000}"/>
    <cellStyle name="_VINAMILK" xfId="493" xr:uid="{00000000-0005-0000-0000-0000B2010000}"/>
    <cellStyle name="_VINAMILK 2" xfId="494" xr:uid="{00000000-0005-0000-0000-0000B3010000}"/>
    <cellStyle name="_VINAMILK 2 2" xfId="495" xr:uid="{00000000-0005-0000-0000-0000B4010000}"/>
    <cellStyle name="_VINAMILK_BIEU KE HOACH  2015 (KTN 6.11 sua)" xfId="496" xr:uid="{00000000-0005-0000-0000-0000B5010000}"/>
    <cellStyle name="_VINAMILK_CT 134" xfId="497" xr:uid="{00000000-0005-0000-0000-0000B6010000}"/>
    <cellStyle name="_ÿÿÿÿÿ" xfId="498" xr:uid="{00000000-0005-0000-0000-0000B7010000}"/>
    <cellStyle name="_ÿÿÿÿÿ 2" xfId="499" xr:uid="{00000000-0005-0000-0000-0000B8010000}"/>
    <cellStyle name="_ÿÿÿÿÿ_BIEU KE HOACH  2015 (KTN 6.11 sua)" xfId="500" xr:uid="{00000000-0005-0000-0000-0000B9010000}"/>
    <cellStyle name="_ÿÿÿÿÿ_Kh ql62 (2010) 11-09" xfId="501" xr:uid="{00000000-0005-0000-0000-0000BA010000}"/>
    <cellStyle name="~1" xfId="502" xr:uid="{00000000-0005-0000-0000-0000BB010000}"/>
    <cellStyle name="~1 2" xfId="503" xr:uid="{00000000-0005-0000-0000-0000BC010000}"/>
    <cellStyle name="~1 2 2" xfId="504" xr:uid="{00000000-0005-0000-0000-0000BD010000}"/>
    <cellStyle name="~1?_x000d_Comma [0]_I.1?b_x000d_Comma [0]_I.3?b_x000c_Comma [0]_II?_x0012_Comma [0]_larou" xfId="505" xr:uid="{00000000-0005-0000-0000-0000BE010000}"/>
    <cellStyle name="’Ê‰Ý [0.00]_laroux" xfId="506" xr:uid="{00000000-0005-0000-0000-0000BF010000}"/>
    <cellStyle name="’Ê‰Ý_laroux" xfId="507" xr:uid="{00000000-0005-0000-0000-0000C0010000}"/>
    <cellStyle name="=C:\WINNT\SYSTEM32\COMMAND.COM" xfId="508" xr:uid="{00000000-0005-0000-0000-0000C1010000}"/>
    <cellStyle name="»õ±Ò[0]_Sheet1" xfId="509" xr:uid="{00000000-0005-0000-0000-0000C2010000}"/>
    <cellStyle name="»õ±Ò_Sheet1" xfId="510" xr:uid="{00000000-0005-0000-0000-0000C3010000}"/>
    <cellStyle name="•W?_Format" xfId="511" xr:uid="{00000000-0005-0000-0000-0000C4010000}"/>
    <cellStyle name="•W€_’·Šú‰p•¶" xfId="513" xr:uid="{00000000-0005-0000-0000-0000C5010000}"/>
    <cellStyle name="•W_¯–ì" xfId="512" xr:uid="{00000000-0005-0000-0000-0000C6010000}"/>
    <cellStyle name="W_MARINE" xfId="8003" xr:uid="{00000000-0005-0000-0000-0000C7010000}"/>
    <cellStyle name="0" xfId="514" xr:uid="{00000000-0005-0000-0000-0000C8010000}"/>
    <cellStyle name="0 2" xfId="515" xr:uid="{00000000-0005-0000-0000-0000C9010000}"/>
    <cellStyle name="0%" xfId="516" xr:uid="{00000000-0005-0000-0000-0000CA010000}"/>
    <cellStyle name="0.0" xfId="517" xr:uid="{00000000-0005-0000-0000-0000CB010000}"/>
    <cellStyle name="0.0%" xfId="518" xr:uid="{00000000-0005-0000-0000-0000CC010000}"/>
    <cellStyle name="0.0_BIỂU TỔNG HỢP LẦN CUỐI SỬA THEO NGHI QUYẾT SỐ 81" xfId="519" xr:uid="{00000000-0005-0000-0000-0000CD010000}"/>
    <cellStyle name="0.00" xfId="520" xr:uid="{00000000-0005-0000-0000-0000CE010000}"/>
    <cellStyle name="0.00%" xfId="521" xr:uid="{00000000-0005-0000-0000-0000CF010000}"/>
    <cellStyle name="0_Bieu chi tieu KH 2014 (Huy-04-11)" xfId="522" xr:uid="{00000000-0005-0000-0000-0000D0010000}"/>
    <cellStyle name="0_BIEU KE HOACH  2015 (KTN 6.11 sua)" xfId="523" xr:uid="{00000000-0005-0000-0000-0000D1010000}"/>
    <cellStyle name="0_dự toán 30a 2013" xfId="524" xr:uid="{00000000-0005-0000-0000-0000D2010000}"/>
    <cellStyle name="0_KH 2014" xfId="525" xr:uid="{00000000-0005-0000-0000-0000D3010000}"/>
    <cellStyle name="0_Ra soat KH von 2011 (Huy-11-11-11)" xfId="526" xr:uid="{00000000-0005-0000-0000-0000D4010000}"/>
    <cellStyle name="0_Viec Huy dang lam" xfId="527" xr:uid="{00000000-0005-0000-0000-0000D5010000}"/>
    <cellStyle name="00" xfId="528" xr:uid="{00000000-0005-0000-0000-0000D6010000}"/>
    <cellStyle name="1" xfId="4" xr:uid="{00000000-0005-0000-0000-0000D7010000}"/>
    <cellStyle name="1 2" xfId="529" xr:uid="{00000000-0005-0000-0000-0000D8010000}"/>
    <cellStyle name="1 2 2" xfId="530" xr:uid="{00000000-0005-0000-0000-0000D9010000}"/>
    <cellStyle name="1 3" xfId="531" xr:uid="{00000000-0005-0000-0000-0000DA010000}"/>
    <cellStyle name="1?b_x000d_Comma [0]_CPK?b_x0011_Comma [0]_CP" xfId="532" xr:uid="{00000000-0005-0000-0000-0000DB010000}"/>
    <cellStyle name="1_BAO GIA NGAY 24-10-08 (co dam)" xfId="533" xr:uid="{00000000-0005-0000-0000-0000DC010000}"/>
    <cellStyle name="1_Bieu bao cao giam sat 6 thang 2011" xfId="534" xr:uid="{00000000-0005-0000-0000-0000DD010000}"/>
    <cellStyle name="1_Bieu BC kh 5 năm" xfId="535" xr:uid="{00000000-0005-0000-0000-0000DE010000}"/>
    <cellStyle name="1_BIEU KE HOACH  2015 (KTN 6.11 sua)" xfId="536" xr:uid="{00000000-0005-0000-0000-0000DF010000}"/>
    <cellStyle name="1_bieu ke hoach dau thau" xfId="537" xr:uid="{00000000-0005-0000-0000-0000E0010000}"/>
    <cellStyle name="1_bieu ke hoach dau thau truong mam non SKH" xfId="538" xr:uid="{00000000-0005-0000-0000-0000E1010000}"/>
    <cellStyle name="1_bieu tong hop Sinh0" xfId="539" xr:uid="{00000000-0005-0000-0000-0000E2010000}"/>
    <cellStyle name="1_Book1" xfId="540" xr:uid="{00000000-0005-0000-0000-0000E3010000}"/>
    <cellStyle name="1_Book1_1" xfId="541" xr:uid="{00000000-0005-0000-0000-0000E4010000}"/>
    <cellStyle name="1_Book1_1 2" xfId="542" xr:uid="{00000000-0005-0000-0000-0000E5010000}"/>
    <cellStyle name="1_Book1_1_BIEU KE HOACH  2015 (KTN 6.11 sua)" xfId="543" xr:uid="{00000000-0005-0000-0000-0000E6010000}"/>
    <cellStyle name="1_Cau thuy dien Ban La (Cu Anh)" xfId="544" xr:uid="{00000000-0005-0000-0000-0000E7010000}"/>
    <cellStyle name="1_Cau thuy dien Ban La (Cu Anh) 2" xfId="545" xr:uid="{00000000-0005-0000-0000-0000E8010000}"/>
    <cellStyle name="1_Cau thuy dien Ban La (Cu Anh)_BIEU KE HOACH  2015 (KTN 6.11 sua)" xfId="546" xr:uid="{00000000-0005-0000-0000-0000E9010000}"/>
    <cellStyle name="1_Danh Mục KCM trinh BKH 2011 (BS 30A)" xfId="547" xr:uid="{00000000-0005-0000-0000-0000EA010000}"/>
    <cellStyle name="1_DT tieu hoc diem TDC ban Cho 28-02-09" xfId="548" xr:uid="{00000000-0005-0000-0000-0000EB010000}"/>
    <cellStyle name="1_Dự kiến danh mục đầu tư NTM năm 2015" xfId="555" xr:uid="{00000000-0005-0000-0000-0000F2010000}"/>
    <cellStyle name="1_Du toan" xfId="549" xr:uid="{00000000-0005-0000-0000-0000EC010000}"/>
    <cellStyle name="1_Du toan 558 (Km17+508.12 - Km 22)" xfId="550" xr:uid="{00000000-0005-0000-0000-0000ED010000}"/>
    <cellStyle name="1_Du toan 558 (Km17+508.12 - Km 22) 2" xfId="551" xr:uid="{00000000-0005-0000-0000-0000EE010000}"/>
    <cellStyle name="1_Du toan 558 (Km17+508.12 - Km 22)_BIEU KE HOACH  2015 (KTN 6.11 sua)" xfId="552" xr:uid="{00000000-0005-0000-0000-0000EF010000}"/>
    <cellStyle name="1_Du toan nuoc San Thang (GD2)" xfId="553" xr:uid="{00000000-0005-0000-0000-0000F0010000}"/>
    <cellStyle name="1_DuToan92009Luong650" xfId="554" xr:uid="{00000000-0005-0000-0000-0000F1010000}"/>
    <cellStyle name="1_Gia_VLQL48_duyet " xfId="556" xr:uid="{00000000-0005-0000-0000-0000F3010000}"/>
    <cellStyle name="1_Gia_VLQL48_duyet  2" xfId="557" xr:uid="{00000000-0005-0000-0000-0000F4010000}"/>
    <cellStyle name="1_Gia_VLQL48_duyet _BIEU KE HOACH  2015 (KTN 6.11 sua)" xfId="558" xr:uid="{00000000-0005-0000-0000-0000F5010000}"/>
    <cellStyle name="1_HD TT1" xfId="559" xr:uid="{00000000-0005-0000-0000-0000F6010000}"/>
    <cellStyle name="1_Ke hoach 2010 ngay 31-01" xfId="560" xr:uid="{00000000-0005-0000-0000-0000F7010000}"/>
    <cellStyle name="1_Ke hoach 2011(15-7)" xfId="561" xr:uid="{00000000-0005-0000-0000-0000F8010000}"/>
    <cellStyle name="1_KH 2012 di BKH" xfId="565" xr:uid="{00000000-0005-0000-0000-0000FC010000}"/>
    <cellStyle name="1_Kh ql62 (2010) 11-09" xfId="566" xr:uid="{00000000-0005-0000-0000-0000FD010000}"/>
    <cellStyle name="1_KlQdinhduyet" xfId="562" xr:uid="{00000000-0005-0000-0000-0000F9010000}"/>
    <cellStyle name="1_KlQdinhduyet 2" xfId="563" xr:uid="{00000000-0005-0000-0000-0000FA010000}"/>
    <cellStyle name="1_KlQdinhduyet_BIEU KE HOACH  2015 (KTN 6.11 sua)" xfId="564" xr:uid="{00000000-0005-0000-0000-0000FB010000}"/>
    <cellStyle name="1_Nguon von dau tu" xfId="567" xr:uid="{00000000-0005-0000-0000-0000FE010000}"/>
    <cellStyle name="1_Nha kham chua benh" xfId="568" xr:uid="{00000000-0005-0000-0000-0000FF010000}"/>
    <cellStyle name="1_Nha lop hoc 8 P" xfId="569" xr:uid="{00000000-0005-0000-0000-000000020000}"/>
    <cellStyle name="1_Phan bo" xfId="570" xr:uid="{00000000-0005-0000-0000-000001020000}"/>
    <cellStyle name="1_Sheet1" xfId="571" xr:uid="{00000000-0005-0000-0000-000002020000}"/>
    <cellStyle name="1_StartUp" xfId="572" xr:uid="{00000000-0005-0000-0000-000003020000}"/>
    <cellStyle name="1_tien luong" xfId="573" xr:uid="{00000000-0005-0000-0000-000004020000}"/>
    <cellStyle name="1_Tien luong chuan 01" xfId="574" xr:uid="{00000000-0005-0000-0000-000005020000}"/>
    <cellStyle name="1_Tienluong" xfId="575" xr:uid="{00000000-0005-0000-0000-000006020000}"/>
    <cellStyle name="1_tinh toan hoang ha" xfId="576" xr:uid="{00000000-0005-0000-0000-000007020000}"/>
    <cellStyle name="1_Tong hop  " xfId="577" xr:uid="{00000000-0005-0000-0000-000008020000}"/>
    <cellStyle name="1_TRUNG PMU 5" xfId="578" xr:uid="{00000000-0005-0000-0000-000009020000}"/>
    <cellStyle name="1_Viec Huy dang lam" xfId="579" xr:uid="{00000000-0005-0000-0000-00000A020000}"/>
    <cellStyle name="1_ÿÿÿÿÿ" xfId="580" xr:uid="{00000000-0005-0000-0000-00000B020000}"/>
    <cellStyle name="1_ÿÿÿÿÿ_Bieu tong hop nhu cau ung 2011 da chon loc -Mien nui" xfId="581" xr:uid="{00000000-0005-0000-0000-00000C020000}"/>
    <cellStyle name="1_ÿÿÿÿÿ_Kh ql62 (2010) 11-09" xfId="582" xr:uid="{00000000-0005-0000-0000-00000D020000}"/>
    <cellStyle name="15" xfId="583" xr:uid="{00000000-0005-0000-0000-00000E020000}"/>
    <cellStyle name="18" xfId="584" xr:uid="{00000000-0005-0000-0000-00000F020000}"/>
    <cellStyle name="¹éºÐÀ²_      " xfId="585" xr:uid="{00000000-0005-0000-0000-000010020000}"/>
    <cellStyle name="2" xfId="5" xr:uid="{00000000-0005-0000-0000-000011020000}"/>
    <cellStyle name="2_bieu ke hoach dau thau" xfId="586" xr:uid="{00000000-0005-0000-0000-000012020000}"/>
    <cellStyle name="2_bieu ke hoach dau thau truong mam non SKH" xfId="587" xr:uid="{00000000-0005-0000-0000-000013020000}"/>
    <cellStyle name="2_Book1" xfId="588" xr:uid="{00000000-0005-0000-0000-000014020000}"/>
    <cellStyle name="2_Book1_1" xfId="589" xr:uid="{00000000-0005-0000-0000-000015020000}"/>
    <cellStyle name="2_Book1_1 2" xfId="590" xr:uid="{00000000-0005-0000-0000-000016020000}"/>
    <cellStyle name="2_Book1_1_BIEU KE HOACH  2015 (KTN 6.11 sua)" xfId="591" xr:uid="{00000000-0005-0000-0000-000017020000}"/>
    <cellStyle name="2_Cau thuy dien Ban La (Cu Anh)" xfId="592" xr:uid="{00000000-0005-0000-0000-000018020000}"/>
    <cellStyle name="2_Cau thuy dien Ban La (Cu Anh) 2" xfId="593" xr:uid="{00000000-0005-0000-0000-000019020000}"/>
    <cellStyle name="2_Cau thuy dien Ban La (Cu Anh)_BIEU KE HOACH  2015 (KTN 6.11 sua)" xfId="594" xr:uid="{00000000-0005-0000-0000-00001A020000}"/>
    <cellStyle name="2_DT tieu hoc diem TDC ban Cho 28-02-09" xfId="595" xr:uid="{00000000-0005-0000-0000-00001B020000}"/>
    <cellStyle name="2_Du toan" xfId="596" xr:uid="{00000000-0005-0000-0000-00001C020000}"/>
    <cellStyle name="2_Du toan 558 (Km17+508.12 - Km 22)" xfId="597" xr:uid="{00000000-0005-0000-0000-00001D020000}"/>
    <cellStyle name="2_Du toan 558 (Km17+508.12 - Km 22) 2" xfId="598" xr:uid="{00000000-0005-0000-0000-00001E020000}"/>
    <cellStyle name="2_Du toan 558 (Km17+508.12 - Km 22)_BIEU KE HOACH  2015 (KTN 6.11 sua)" xfId="599" xr:uid="{00000000-0005-0000-0000-00001F020000}"/>
    <cellStyle name="2_Du toan nuoc San Thang (GD2)" xfId="600" xr:uid="{00000000-0005-0000-0000-000020020000}"/>
    <cellStyle name="2_Gia_VLQL48_duyet " xfId="601" xr:uid="{00000000-0005-0000-0000-000021020000}"/>
    <cellStyle name="2_Gia_VLQL48_duyet  2" xfId="602" xr:uid="{00000000-0005-0000-0000-000022020000}"/>
    <cellStyle name="2_Gia_VLQL48_duyet _BIEU KE HOACH  2015 (KTN 6.11 sua)" xfId="603" xr:uid="{00000000-0005-0000-0000-000023020000}"/>
    <cellStyle name="2_HD TT1" xfId="604" xr:uid="{00000000-0005-0000-0000-000024020000}"/>
    <cellStyle name="2_KlQdinhduyet" xfId="605" xr:uid="{00000000-0005-0000-0000-000025020000}"/>
    <cellStyle name="2_KlQdinhduyet 2" xfId="606" xr:uid="{00000000-0005-0000-0000-000026020000}"/>
    <cellStyle name="2_KlQdinhduyet_BIEU KE HOACH  2015 (KTN 6.11 sua)" xfId="607" xr:uid="{00000000-0005-0000-0000-000027020000}"/>
    <cellStyle name="2_Nha lop hoc 8 P" xfId="608" xr:uid="{00000000-0005-0000-0000-000028020000}"/>
    <cellStyle name="2_Tienluong" xfId="609" xr:uid="{00000000-0005-0000-0000-000029020000}"/>
    <cellStyle name="2_TRUNG PMU 5" xfId="610" xr:uid="{00000000-0005-0000-0000-00002A020000}"/>
    <cellStyle name="2_ÿÿÿÿÿ" xfId="611" xr:uid="{00000000-0005-0000-0000-00002B020000}"/>
    <cellStyle name="2_ÿÿÿÿÿ_Bieu tong hop nhu cau ung 2011 da chon loc -Mien nui" xfId="612" xr:uid="{00000000-0005-0000-0000-00002C020000}"/>
    <cellStyle name="20" xfId="613" xr:uid="{00000000-0005-0000-0000-00002D020000}"/>
    <cellStyle name="20 2" xfId="614" xr:uid="{00000000-0005-0000-0000-00002E020000}"/>
    <cellStyle name="20 2 2" xfId="615" xr:uid="{00000000-0005-0000-0000-00002F020000}"/>
    <cellStyle name="20% - Accent1 2" xfId="616" xr:uid="{00000000-0005-0000-0000-000030020000}"/>
    <cellStyle name="20% - Accent1 2 2" xfId="617" xr:uid="{00000000-0005-0000-0000-000031020000}"/>
    <cellStyle name="20% - Accent1 3" xfId="618" xr:uid="{00000000-0005-0000-0000-000032020000}"/>
    <cellStyle name="20% - Accent1 4" xfId="619" xr:uid="{00000000-0005-0000-0000-000033020000}"/>
    <cellStyle name="20% - Accent2 2" xfId="620" xr:uid="{00000000-0005-0000-0000-000034020000}"/>
    <cellStyle name="20% - Accent2 2 2" xfId="621" xr:uid="{00000000-0005-0000-0000-000035020000}"/>
    <cellStyle name="20% - Accent2 3" xfId="622" xr:uid="{00000000-0005-0000-0000-000036020000}"/>
    <cellStyle name="20% - Accent2 4" xfId="623" xr:uid="{00000000-0005-0000-0000-000037020000}"/>
    <cellStyle name="20% - Accent3 2" xfId="624" xr:uid="{00000000-0005-0000-0000-000038020000}"/>
    <cellStyle name="20% - Accent3 2 2" xfId="625" xr:uid="{00000000-0005-0000-0000-000039020000}"/>
    <cellStyle name="20% - Accent3 3" xfId="626" xr:uid="{00000000-0005-0000-0000-00003A020000}"/>
    <cellStyle name="20% - Accent3 4" xfId="627" xr:uid="{00000000-0005-0000-0000-00003B020000}"/>
    <cellStyle name="20% - Accent4 2" xfId="628" xr:uid="{00000000-0005-0000-0000-00003C020000}"/>
    <cellStyle name="20% - Accent4 2 2" xfId="629" xr:uid="{00000000-0005-0000-0000-00003D020000}"/>
    <cellStyle name="20% - Accent4 3" xfId="630" xr:uid="{00000000-0005-0000-0000-00003E020000}"/>
    <cellStyle name="20% - Accent4 4" xfId="631" xr:uid="{00000000-0005-0000-0000-00003F020000}"/>
    <cellStyle name="20% - Accent5 2" xfId="632" xr:uid="{00000000-0005-0000-0000-000040020000}"/>
    <cellStyle name="20% - Accent5 2 2" xfId="633" xr:uid="{00000000-0005-0000-0000-000041020000}"/>
    <cellStyle name="20% - Accent5 3" xfId="634" xr:uid="{00000000-0005-0000-0000-000042020000}"/>
    <cellStyle name="20% - Accent5 4" xfId="635" xr:uid="{00000000-0005-0000-0000-000043020000}"/>
    <cellStyle name="20% - Accent6 2" xfId="636" xr:uid="{00000000-0005-0000-0000-000044020000}"/>
    <cellStyle name="20% - Accent6 2 2" xfId="637" xr:uid="{00000000-0005-0000-0000-000045020000}"/>
    <cellStyle name="20% - Accent6 3" xfId="638" xr:uid="{00000000-0005-0000-0000-000046020000}"/>
    <cellStyle name="20% - Accent6 4" xfId="639" xr:uid="{00000000-0005-0000-0000-000047020000}"/>
    <cellStyle name="-2001" xfId="640" xr:uid="{00000000-0005-0000-0000-000048020000}"/>
    <cellStyle name="-2001 2" xfId="641" xr:uid="{00000000-0005-0000-0000-000049020000}"/>
    <cellStyle name="-2001 2 2" xfId="642" xr:uid="{00000000-0005-0000-0000-00004A020000}"/>
    <cellStyle name="3" xfId="6" xr:uid="{00000000-0005-0000-0000-00004B020000}"/>
    <cellStyle name="3_bieu ke hoach dau thau" xfId="643" xr:uid="{00000000-0005-0000-0000-00004C020000}"/>
    <cellStyle name="3_bieu ke hoach dau thau truong mam non SKH" xfId="644" xr:uid="{00000000-0005-0000-0000-00004D020000}"/>
    <cellStyle name="3_Book1" xfId="645" xr:uid="{00000000-0005-0000-0000-00004E020000}"/>
    <cellStyle name="3_Book1_1" xfId="646" xr:uid="{00000000-0005-0000-0000-00004F020000}"/>
    <cellStyle name="3_Book1_1 2" xfId="647" xr:uid="{00000000-0005-0000-0000-000050020000}"/>
    <cellStyle name="3_Book1_1_BIEU KE HOACH  2015 (KTN 6.11 sua)" xfId="648" xr:uid="{00000000-0005-0000-0000-000051020000}"/>
    <cellStyle name="3_Cau thuy dien Ban La (Cu Anh)" xfId="649" xr:uid="{00000000-0005-0000-0000-000052020000}"/>
    <cellStyle name="3_Cau thuy dien Ban La (Cu Anh) 2" xfId="650" xr:uid="{00000000-0005-0000-0000-000053020000}"/>
    <cellStyle name="3_Cau thuy dien Ban La (Cu Anh)_BIEU KE HOACH  2015 (KTN 6.11 sua)" xfId="651" xr:uid="{00000000-0005-0000-0000-000054020000}"/>
    <cellStyle name="3_DT tieu hoc diem TDC ban Cho 28-02-09" xfId="652" xr:uid="{00000000-0005-0000-0000-000055020000}"/>
    <cellStyle name="3_Du toan" xfId="653" xr:uid="{00000000-0005-0000-0000-000056020000}"/>
    <cellStyle name="3_Du toan 558 (Km17+508.12 - Km 22)" xfId="654" xr:uid="{00000000-0005-0000-0000-000057020000}"/>
    <cellStyle name="3_Du toan 558 (Km17+508.12 - Km 22) 2" xfId="655" xr:uid="{00000000-0005-0000-0000-000058020000}"/>
    <cellStyle name="3_Du toan 558 (Km17+508.12 - Km 22)_BIEU KE HOACH  2015 (KTN 6.11 sua)" xfId="656" xr:uid="{00000000-0005-0000-0000-000059020000}"/>
    <cellStyle name="3_Du toan nuoc San Thang (GD2)" xfId="657" xr:uid="{00000000-0005-0000-0000-00005A020000}"/>
    <cellStyle name="3_Gia_VLQL48_duyet " xfId="658" xr:uid="{00000000-0005-0000-0000-00005B020000}"/>
    <cellStyle name="3_Gia_VLQL48_duyet  2" xfId="659" xr:uid="{00000000-0005-0000-0000-00005C020000}"/>
    <cellStyle name="3_Gia_VLQL48_duyet _BIEU KE HOACH  2015 (KTN 6.11 sua)" xfId="660" xr:uid="{00000000-0005-0000-0000-00005D020000}"/>
    <cellStyle name="3_HD TT1" xfId="661" xr:uid="{00000000-0005-0000-0000-00005E020000}"/>
    <cellStyle name="3_KlQdinhduyet" xfId="662" xr:uid="{00000000-0005-0000-0000-00005F020000}"/>
    <cellStyle name="3_KlQdinhduyet 2" xfId="663" xr:uid="{00000000-0005-0000-0000-000060020000}"/>
    <cellStyle name="3_KlQdinhduyet_BIEU KE HOACH  2015 (KTN 6.11 sua)" xfId="664" xr:uid="{00000000-0005-0000-0000-000061020000}"/>
    <cellStyle name="3_Nha lop hoc 8 P" xfId="665" xr:uid="{00000000-0005-0000-0000-000062020000}"/>
    <cellStyle name="3_Tienluong" xfId="666" xr:uid="{00000000-0005-0000-0000-000063020000}"/>
    <cellStyle name="3_ÿÿÿÿÿ" xfId="667" xr:uid="{00000000-0005-0000-0000-000064020000}"/>
    <cellStyle name="³£¹æ_GZ TV" xfId="668" xr:uid="{00000000-0005-0000-0000-000065020000}"/>
    <cellStyle name="4" xfId="7" xr:uid="{00000000-0005-0000-0000-000066020000}"/>
    <cellStyle name="4_Book1" xfId="669" xr:uid="{00000000-0005-0000-0000-000067020000}"/>
    <cellStyle name="4_Book1_1" xfId="670" xr:uid="{00000000-0005-0000-0000-000068020000}"/>
    <cellStyle name="4_Book1_1 2" xfId="671" xr:uid="{00000000-0005-0000-0000-000069020000}"/>
    <cellStyle name="4_Book1_1_BIEU KE HOACH  2015 (KTN 6.11 sua)" xfId="672" xr:uid="{00000000-0005-0000-0000-00006A020000}"/>
    <cellStyle name="4_Cau thuy dien Ban La (Cu Anh)" xfId="673" xr:uid="{00000000-0005-0000-0000-00006B020000}"/>
    <cellStyle name="4_Cau thuy dien Ban La (Cu Anh) 2" xfId="674" xr:uid="{00000000-0005-0000-0000-00006C020000}"/>
    <cellStyle name="4_Cau thuy dien Ban La (Cu Anh)_BIEU KE HOACH  2015 (KTN 6.11 sua)" xfId="675" xr:uid="{00000000-0005-0000-0000-00006D020000}"/>
    <cellStyle name="4_Du toan 558 (Km17+508.12 - Km 22)" xfId="676" xr:uid="{00000000-0005-0000-0000-00006E020000}"/>
    <cellStyle name="4_Du toan 558 (Km17+508.12 - Km 22) 2" xfId="677" xr:uid="{00000000-0005-0000-0000-00006F020000}"/>
    <cellStyle name="4_Du toan 558 (Km17+508.12 - Km 22)_BIEU KE HOACH  2015 (KTN 6.11 sua)" xfId="678" xr:uid="{00000000-0005-0000-0000-000070020000}"/>
    <cellStyle name="4_Gia_VLQL48_duyet " xfId="679" xr:uid="{00000000-0005-0000-0000-000071020000}"/>
    <cellStyle name="4_Gia_VLQL48_duyet  2" xfId="680" xr:uid="{00000000-0005-0000-0000-000072020000}"/>
    <cellStyle name="4_Gia_VLQL48_duyet _BIEU KE HOACH  2015 (KTN 6.11 sua)" xfId="681" xr:uid="{00000000-0005-0000-0000-000073020000}"/>
    <cellStyle name="4_KlQdinhduyet" xfId="682" xr:uid="{00000000-0005-0000-0000-000074020000}"/>
    <cellStyle name="4_KlQdinhduyet 2" xfId="683" xr:uid="{00000000-0005-0000-0000-000075020000}"/>
    <cellStyle name="4_KlQdinhduyet_BIEU KE HOACH  2015 (KTN 6.11 sua)" xfId="684" xr:uid="{00000000-0005-0000-0000-000076020000}"/>
    <cellStyle name="4_ÿÿÿÿÿ" xfId="685" xr:uid="{00000000-0005-0000-0000-000077020000}"/>
    <cellStyle name="40% - Accent1 2" xfId="686" xr:uid="{00000000-0005-0000-0000-000078020000}"/>
    <cellStyle name="40% - Accent1 2 2" xfId="687" xr:uid="{00000000-0005-0000-0000-000079020000}"/>
    <cellStyle name="40% - Accent1 3" xfId="688" xr:uid="{00000000-0005-0000-0000-00007A020000}"/>
    <cellStyle name="40% - Accent1 4" xfId="689" xr:uid="{00000000-0005-0000-0000-00007B020000}"/>
    <cellStyle name="40% - Accent2 2" xfId="690" xr:uid="{00000000-0005-0000-0000-00007C020000}"/>
    <cellStyle name="40% - Accent2 2 2" xfId="691" xr:uid="{00000000-0005-0000-0000-00007D020000}"/>
    <cellStyle name="40% - Accent2 3" xfId="692" xr:uid="{00000000-0005-0000-0000-00007E020000}"/>
    <cellStyle name="40% - Accent2 4" xfId="693" xr:uid="{00000000-0005-0000-0000-00007F020000}"/>
    <cellStyle name="40% - Accent3 2" xfId="694" xr:uid="{00000000-0005-0000-0000-000080020000}"/>
    <cellStyle name="40% - Accent3 2 2" xfId="695" xr:uid="{00000000-0005-0000-0000-000081020000}"/>
    <cellStyle name="40% - Accent3 3" xfId="696" xr:uid="{00000000-0005-0000-0000-000082020000}"/>
    <cellStyle name="40% - Accent3 4" xfId="697" xr:uid="{00000000-0005-0000-0000-000083020000}"/>
    <cellStyle name="40% - Accent4 2" xfId="698" xr:uid="{00000000-0005-0000-0000-000084020000}"/>
    <cellStyle name="40% - Accent4 2 2" xfId="699" xr:uid="{00000000-0005-0000-0000-000085020000}"/>
    <cellStyle name="40% - Accent4 3" xfId="700" xr:uid="{00000000-0005-0000-0000-000086020000}"/>
    <cellStyle name="40% - Accent4 4" xfId="701" xr:uid="{00000000-0005-0000-0000-000087020000}"/>
    <cellStyle name="40% - Accent5 2" xfId="702" xr:uid="{00000000-0005-0000-0000-000088020000}"/>
    <cellStyle name="40% - Accent5 2 2" xfId="703" xr:uid="{00000000-0005-0000-0000-000089020000}"/>
    <cellStyle name="40% - Accent5 3" xfId="704" xr:uid="{00000000-0005-0000-0000-00008A020000}"/>
    <cellStyle name="40% - Accent5 4" xfId="705" xr:uid="{00000000-0005-0000-0000-00008B020000}"/>
    <cellStyle name="40% - Accent6 2" xfId="706" xr:uid="{00000000-0005-0000-0000-00008C020000}"/>
    <cellStyle name="40% - Accent6 2 2" xfId="707" xr:uid="{00000000-0005-0000-0000-00008D020000}"/>
    <cellStyle name="40% - Accent6 3" xfId="708" xr:uid="{00000000-0005-0000-0000-00008E020000}"/>
    <cellStyle name="40% - Accent6 4" xfId="709" xr:uid="{00000000-0005-0000-0000-00008F020000}"/>
    <cellStyle name="52" xfId="710" xr:uid="{00000000-0005-0000-0000-000090020000}"/>
    <cellStyle name="6" xfId="711" xr:uid="{00000000-0005-0000-0000-000091020000}"/>
    <cellStyle name="6 2" xfId="712" xr:uid="{00000000-0005-0000-0000-000092020000}"/>
    <cellStyle name="6???_x0002_¯ög6hÅ‡6???_x0002_¹?ß_x0008_,Ñ‡6???_x0002_…#×&gt;Ò ‡6???_x0002_é_x0007_ß_x0008__x001c__x000b__x001e_?????_x000a_?_x0001_???????_x0014_?_x0001_???????_x001e_?fB_x000f_c????_x0018_I¿_x0008_v_x0010_‡6Ö_x0002_Ÿ6????ía??_x0012_c??????????????_x0001_?????????_x0001_?_x0001_?_x0001_?" xfId="713" xr:uid="{00000000-0005-0000-0000-000093020000}"/>
    <cellStyle name="6???_x0002_¯ög6hÅ‡6???_x0002_¹?ß_x0008_,Ñ‡6???_x0002_…#×&gt;Ò ‡6???_x0002_é_x0007_ß_x0008__x001c__x000b__x001e_?????_x000a_?_x0001_???????_x0014_?_x0001_???????_x001e_?fB_x000f_c????_x0018_I¿_x0008_v_x0010_‡6Ö_x0002_Ÿ6????ía??_x0012_c??????????????_x0001_?????????_x0001_?_x0001_?_x0001_? 2" xfId="714" xr:uid="{00000000-0005-0000-0000-000094020000}"/>
    <cellStyle name="6???_x0002_¯ög6hÅ‡6???_x0002_¹?ß_x0008_,Ñ‡6???_x0002_…#×&gt;Ò ‡6???_x0002_é_x0007_ß_x0008__x001c__x000b__x001e_?????_x000a_?_x0001_???????_x0014_?_x0001_???????_x001e_?fB_x000f_c????_x0018_I¿_x0008_v_x0010_‡6Ö_x0002_Ÿ6????_x0015_l??Õm??????????????_x0001_?????????_x0001_?_x0001_?_x0001_?" xfId="715" xr:uid="{00000000-0005-0000-0000-000095020000}"/>
    <cellStyle name="6???_x0002_¯ög6hÅ‡6???_x0002_¹?ß_x0008_,Ñ‡6???_x0002_…#×&gt;Ò ‡6???_x0002_é_x0007_ß_x0008__x001c__x000b__x001e_?????_x000a_?_x0001_???????_x0014_?_x0001_???????_x001e_?fB_x000f_c????_x0018_I¿_x0008_v_x0010_‡6Ö_x0002_Ÿ6????_x0015_l??Õm??????????????_x0001_?????????_x0001_?_x0001_?_x0001_? 2" xfId="716" xr:uid="{00000000-0005-0000-0000-000096020000}"/>
    <cellStyle name="6_BIEU KE HOACH  2015 (KTN 6.11 sua)" xfId="717" xr:uid="{00000000-0005-0000-0000-000097020000}"/>
    <cellStyle name="6_GVL" xfId="718" xr:uid="{00000000-0005-0000-0000-000098020000}"/>
    <cellStyle name="6_GVL 2" xfId="719" xr:uid="{00000000-0005-0000-0000-000099020000}"/>
    <cellStyle name="6_GVL_BIEU KE HOACH  2015 (KTN 6.11 sua)" xfId="720" xr:uid="{00000000-0005-0000-0000-00009A020000}"/>
    <cellStyle name="6_Ke hoach 2010 ngay 31-01" xfId="721" xr:uid="{00000000-0005-0000-0000-00009B020000}"/>
    <cellStyle name="6_Ke hoach 2010 ngay 31-01_CT 134" xfId="722" xr:uid="{00000000-0005-0000-0000-00009C020000}"/>
    <cellStyle name="6_Ket du ung NS" xfId="723" xr:uid="{00000000-0005-0000-0000-00009D020000}"/>
    <cellStyle name="6_Ket du ung NS_CT 134" xfId="724" xr:uid="{00000000-0005-0000-0000-00009E020000}"/>
    <cellStyle name="60% - Accent1 2" xfId="725" xr:uid="{00000000-0005-0000-0000-00009F020000}"/>
    <cellStyle name="60% - Accent1 2 2" xfId="726" xr:uid="{00000000-0005-0000-0000-0000A0020000}"/>
    <cellStyle name="60% - Accent1 3" xfId="727" xr:uid="{00000000-0005-0000-0000-0000A1020000}"/>
    <cellStyle name="60% - Accent1 4" xfId="728" xr:uid="{00000000-0005-0000-0000-0000A2020000}"/>
    <cellStyle name="60% - Accent2 2" xfId="729" xr:uid="{00000000-0005-0000-0000-0000A3020000}"/>
    <cellStyle name="60% - Accent2 2 2" xfId="730" xr:uid="{00000000-0005-0000-0000-0000A4020000}"/>
    <cellStyle name="60% - Accent2 3" xfId="731" xr:uid="{00000000-0005-0000-0000-0000A5020000}"/>
    <cellStyle name="60% - Accent2 4" xfId="732" xr:uid="{00000000-0005-0000-0000-0000A6020000}"/>
    <cellStyle name="60% - Accent3 2" xfId="733" xr:uid="{00000000-0005-0000-0000-0000A7020000}"/>
    <cellStyle name="60% - Accent3 2 2" xfId="734" xr:uid="{00000000-0005-0000-0000-0000A8020000}"/>
    <cellStyle name="60% - Accent3 3" xfId="735" xr:uid="{00000000-0005-0000-0000-0000A9020000}"/>
    <cellStyle name="60% - Accent3 4" xfId="736" xr:uid="{00000000-0005-0000-0000-0000AA020000}"/>
    <cellStyle name="60% - Accent4 2" xfId="737" xr:uid="{00000000-0005-0000-0000-0000AB020000}"/>
    <cellStyle name="60% - Accent4 2 2" xfId="738" xr:uid="{00000000-0005-0000-0000-0000AC020000}"/>
    <cellStyle name="60% - Accent4 3" xfId="739" xr:uid="{00000000-0005-0000-0000-0000AD020000}"/>
    <cellStyle name="60% - Accent4 4" xfId="740" xr:uid="{00000000-0005-0000-0000-0000AE020000}"/>
    <cellStyle name="60% - Accent5 2" xfId="741" xr:uid="{00000000-0005-0000-0000-0000AF020000}"/>
    <cellStyle name="60% - Accent5 2 2" xfId="742" xr:uid="{00000000-0005-0000-0000-0000B0020000}"/>
    <cellStyle name="60% - Accent5 3" xfId="743" xr:uid="{00000000-0005-0000-0000-0000B1020000}"/>
    <cellStyle name="60% - Accent5 4" xfId="744" xr:uid="{00000000-0005-0000-0000-0000B2020000}"/>
    <cellStyle name="60% - Accent6 2" xfId="745" xr:uid="{00000000-0005-0000-0000-0000B3020000}"/>
    <cellStyle name="60% - Accent6 2 2" xfId="746" xr:uid="{00000000-0005-0000-0000-0000B4020000}"/>
    <cellStyle name="60% - Accent6 3" xfId="747" xr:uid="{00000000-0005-0000-0000-0000B5020000}"/>
    <cellStyle name="60% - Accent6 4" xfId="748" xr:uid="{00000000-0005-0000-0000-0000B6020000}"/>
    <cellStyle name="9" xfId="749" xr:uid="{00000000-0005-0000-0000-0000B7020000}"/>
    <cellStyle name="9 2" xfId="750" xr:uid="{00000000-0005-0000-0000-0000B8020000}"/>
    <cellStyle name="9_BIEU KE HOACH  2015 (KTN 6.11 sua)" xfId="751" xr:uid="{00000000-0005-0000-0000-0000B9020000}"/>
    <cellStyle name="a" xfId="752" xr:uid="{00000000-0005-0000-0000-0000BA020000}"/>
    <cellStyle name="Accent1 - 20%" xfId="753" xr:uid="{00000000-0005-0000-0000-0000BB020000}"/>
    <cellStyle name="Accent1 - 40%" xfId="754" xr:uid="{00000000-0005-0000-0000-0000BC020000}"/>
    <cellStyle name="Accent1 - 60%" xfId="755" xr:uid="{00000000-0005-0000-0000-0000BD020000}"/>
    <cellStyle name="Accent1 10" xfId="756" xr:uid="{00000000-0005-0000-0000-0000BE020000}"/>
    <cellStyle name="Accent1 11" xfId="757" xr:uid="{00000000-0005-0000-0000-0000BF020000}"/>
    <cellStyle name="Accent1 12" xfId="758" xr:uid="{00000000-0005-0000-0000-0000C0020000}"/>
    <cellStyle name="Accent1 13" xfId="759" xr:uid="{00000000-0005-0000-0000-0000C1020000}"/>
    <cellStyle name="Accent1 14" xfId="760" xr:uid="{00000000-0005-0000-0000-0000C2020000}"/>
    <cellStyle name="Accent1 15" xfId="761" xr:uid="{00000000-0005-0000-0000-0000C3020000}"/>
    <cellStyle name="Accent1 16" xfId="762" xr:uid="{00000000-0005-0000-0000-0000C4020000}"/>
    <cellStyle name="Accent1 17" xfId="763" xr:uid="{00000000-0005-0000-0000-0000C5020000}"/>
    <cellStyle name="Accent1 18" xfId="764" xr:uid="{00000000-0005-0000-0000-0000C6020000}"/>
    <cellStyle name="Accent1 19" xfId="765" xr:uid="{00000000-0005-0000-0000-0000C7020000}"/>
    <cellStyle name="Accent1 2" xfId="766" xr:uid="{00000000-0005-0000-0000-0000C8020000}"/>
    <cellStyle name="Accent1 2 2" xfId="767" xr:uid="{00000000-0005-0000-0000-0000C9020000}"/>
    <cellStyle name="Accent1 20" xfId="768" xr:uid="{00000000-0005-0000-0000-0000CA020000}"/>
    <cellStyle name="Accent1 21" xfId="769" xr:uid="{00000000-0005-0000-0000-0000CB020000}"/>
    <cellStyle name="Accent1 22" xfId="770" xr:uid="{00000000-0005-0000-0000-0000CC020000}"/>
    <cellStyle name="Accent1 23" xfId="771" xr:uid="{00000000-0005-0000-0000-0000CD020000}"/>
    <cellStyle name="Accent1 24" xfId="772" xr:uid="{00000000-0005-0000-0000-0000CE020000}"/>
    <cellStyle name="Accent1 25" xfId="773" xr:uid="{00000000-0005-0000-0000-0000CF020000}"/>
    <cellStyle name="Accent1 26" xfId="774" xr:uid="{00000000-0005-0000-0000-0000D0020000}"/>
    <cellStyle name="Accent1 27" xfId="775" xr:uid="{00000000-0005-0000-0000-0000D1020000}"/>
    <cellStyle name="Accent1 28" xfId="776" xr:uid="{00000000-0005-0000-0000-0000D2020000}"/>
    <cellStyle name="Accent1 29" xfId="777" xr:uid="{00000000-0005-0000-0000-0000D3020000}"/>
    <cellStyle name="Accent1 3" xfId="778" xr:uid="{00000000-0005-0000-0000-0000D4020000}"/>
    <cellStyle name="Accent1 30" xfId="779" xr:uid="{00000000-0005-0000-0000-0000D5020000}"/>
    <cellStyle name="Accent1 31" xfId="780" xr:uid="{00000000-0005-0000-0000-0000D6020000}"/>
    <cellStyle name="Accent1 32" xfId="781" xr:uid="{00000000-0005-0000-0000-0000D7020000}"/>
    <cellStyle name="Accent1 33" xfId="782" xr:uid="{00000000-0005-0000-0000-0000D8020000}"/>
    <cellStyle name="Accent1 34" xfId="783" xr:uid="{00000000-0005-0000-0000-0000D9020000}"/>
    <cellStyle name="Accent1 35" xfId="784" xr:uid="{00000000-0005-0000-0000-0000DA020000}"/>
    <cellStyle name="Accent1 36" xfId="785" xr:uid="{00000000-0005-0000-0000-0000DB020000}"/>
    <cellStyle name="Accent1 37" xfId="786" xr:uid="{00000000-0005-0000-0000-0000DC020000}"/>
    <cellStyle name="Accent1 38" xfId="787" xr:uid="{00000000-0005-0000-0000-0000DD020000}"/>
    <cellStyle name="Accent1 39" xfId="788" xr:uid="{00000000-0005-0000-0000-0000DE020000}"/>
    <cellStyle name="Accent1 4" xfId="789" xr:uid="{00000000-0005-0000-0000-0000DF020000}"/>
    <cellStyle name="Accent1 40" xfId="790" xr:uid="{00000000-0005-0000-0000-0000E0020000}"/>
    <cellStyle name="Accent1 41" xfId="791" xr:uid="{00000000-0005-0000-0000-0000E1020000}"/>
    <cellStyle name="Accent1 42" xfId="792" xr:uid="{00000000-0005-0000-0000-0000E2020000}"/>
    <cellStyle name="Accent1 43" xfId="793" xr:uid="{00000000-0005-0000-0000-0000E3020000}"/>
    <cellStyle name="Accent1 44" xfId="794" xr:uid="{00000000-0005-0000-0000-0000E4020000}"/>
    <cellStyle name="Accent1 45" xfId="795" xr:uid="{00000000-0005-0000-0000-0000E5020000}"/>
    <cellStyle name="Accent1 46" xfId="796" xr:uid="{00000000-0005-0000-0000-0000E6020000}"/>
    <cellStyle name="Accent1 47" xfId="797" xr:uid="{00000000-0005-0000-0000-0000E7020000}"/>
    <cellStyle name="Accent1 48" xfId="798" xr:uid="{00000000-0005-0000-0000-0000E8020000}"/>
    <cellStyle name="Accent1 49" xfId="799" xr:uid="{00000000-0005-0000-0000-0000E9020000}"/>
    <cellStyle name="Accent1 5" xfId="800" xr:uid="{00000000-0005-0000-0000-0000EA020000}"/>
    <cellStyle name="Accent1 50" xfId="801" xr:uid="{00000000-0005-0000-0000-0000EB020000}"/>
    <cellStyle name="Accent1 51" xfId="802" xr:uid="{00000000-0005-0000-0000-0000EC020000}"/>
    <cellStyle name="Accent1 52" xfId="803" xr:uid="{00000000-0005-0000-0000-0000ED020000}"/>
    <cellStyle name="Accent1 53" xfId="804" xr:uid="{00000000-0005-0000-0000-0000EE020000}"/>
    <cellStyle name="Accent1 54" xfId="805" xr:uid="{00000000-0005-0000-0000-0000EF020000}"/>
    <cellStyle name="Accent1 55" xfId="806" xr:uid="{00000000-0005-0000-0000-0000F0020000}"/>
    <cellStyle name="Accent1 56" xfId="807" xr:uid="{00000000-0005-0000-0000-0000F1020000}"/>
    <cellStyle name="Accent1 57" xfId="808" xr:uid="{00000000-0005-0000-0000-0000F2020000}"/>
    <cellStyle name="Accent1 58" xfId="809" xr:uid="{00000000-0005-0000-0000-0000F3020000}"/>
    <cellStyle name="Accent1 59" xfId="810" xr:uid="{00000000-0005-0000-0000-0000F4020000}"/>
    <cellStyle name="Accent1 6" xfId="811" xr:uid="{00000000-0005-0000-0000-0000F5020000}"/>
    <cellStyle name="Accent1 60" xfId="812" xr:uid="{00000000-0005-0000-0000-0000F6020000}"/>
    <cellStyle name="Accent1 7" xfId="813" xr:uid="{00000000-0005-0000-0000-0000F7020000}"/>
    <cellStyle name="Accent1 8" xfId="814" xr:uid="{00000000-0005-0000-0000-0000F8020000}"/>
    <cellStyle name="Accent1 9" xfId="815" xr:uid="{00000000-0005-0000-0000-0000F9020000}"/>
    <cellStyle name="Accent2 - 20%" xfId="816" xr:uid="{00000000-0005-0000-0000-0000FA020000}"/>
    <cellStyle name="Accent2 - 40%" xfId="817" xr:uid="{00000000-0005-0000-0000-0000FB020000}"/>
    <cellStyle name="Accent2 - 60%" xfId="818" xr:uid="{00000000-0005-0000-0000-0000FC020000}"/>
    <cellStyle name="Accent2 10" xfId="819" xr:uid="{00000000-0005-0000-0000-0000FD020000}"/>
    <cellStyle name="Accent2 11" xfId="820" xr:uid="{00000000-0005-0000-0000-0000FE020000}"/>
    <cellStyle name="Accent2 12" xfId="821" xr:uid="{00000000-0005-0000-0000-0000FF020000}"/>
    <cellStyle name="Accent2 13" xfId="822" xr:uid="{00000000-0005-0000-0000-000000030000}"/>
    <cellStyle name="Accent2 14" xfId="823" xr:uid="{00000000-0005-0000-0000-000001030000}"/>
    <cellStyle name="Accent2 15" xfId="824" xr:uid="{00000000-0005-0000-0000-000002030000}"/>
    <cellStyle name="Accent2 16" xfId="825" xr:uid="{00000000-0005-0000-0000-000003030000}"/>
    <cellStyle name="Accent2 17" xfId="826" xr:uid="{00000000-0005-0000-0000-000004030000}"/>
    <cellStyle name="Accent2 18" xfId="827" xr:uid="{00000000-0005-0000-0000-000005030000}"/>
    <cellStyle name="Accent2 19" xfId="828" xr:uid="{00000000-0005-0000-0000-000006030000}"/>
    <cellStyle name="Accent2 2" xfId="829" xr:uid="{00000000-0005-0000-0000-000007030000}"/>
    <cellStyle name="Accent2 2 2" xfId="830" xr:uid="{00000000-0005-0000-0000-000008030000}"/>
    <cellStyle name="Accent2 20" xfId="831" xr:uid="{00000000-0005-0000-0000-000009030000}"/>
    <cellStyle name="Accent2 21" xfId="832" xr:uid="{00000000-0005-0000-0000-00000A030000}"/>
    <cellStyle name="Accent2 22" xfId="833" xr:uid="{00000000-0005-0000-0000-00000B030000}"/>
    <cellStyle name="Accent2 23" xfId="834" xr:uid="{00000000-0005-0000-0000-00000C030000}"/>
    <cellStyle name="Accent2 24" xfId="835" xr:uid="{00000000-0005-0000-0000-00000D030000}"/>
    <cellStyle name="Accent2 25" xfId="836" xr:uid="{00000000-0005-0000-0000-00000E030000}"/>
    <cellStyle name="Accent2 26" xfId="837" xr:uid="{00000000-0005-0000-0000-00000F030000}"/>
    <cellStyle name="Accent2 27" xfId="838" xr:uid="{00000000-0005-0000-0000-000010030000}"/>
    <cellStyle name="Accent2 28" xfId="839" xr:uid="{00000000-0005-0000-0000-000011030000}"/>
    <cellStyle name="Accent2 29" xfId="840" xr:uid="{00000000-0005-0000-0000-000012030000}"/>
    <cellStyle name="Accent2 3" xfId="841" xr:uid="{00000000-0005-0000-0000-000013030000}"/>
    <cellStyle name="Accent2 30" xfId="842" xr:uid="{00000000-0005-0000-0000-000014030000}"/>
    <cellStyle name="Accent2 31" xfId="843" xr:uid="{00000000-0005-0000-0000-000015030000}"/>
    <cellStyle name="Accent2 32" xfId="844" xr:uid="{00000000-0005-0000-0000-000016030000}"/>
    <cellStyle name="Accent2 33" xfId="845" xr:uid="{00000000-0005-0000-0000-000017030000}"/>
    <cellStyle name="Accent2 34" xfId="846" xr:uid="{00000000-0005-0000-0000-000018030000}"/>
    <cellStyle name="Accent2 35" xfId="847" xr:uid="{00000000-0005-0000-0000-000019030000}"/>
    <cellStyle name="Accent2 36" xfId="848" xr:uid="{00000000-0005-0000-0000-00001A030000}"/>
    <cellStyle name="Accent2 37" xfId="849" xr:uid="{00000000-0005-0000-0000-00001B030000}"/>
    <cellStyle name="Accent2 38" xfId="850" xr:uid="{00000000-0005-0000-0000-00001C030000}"/>
    <cellStyle name="Accent2 39" xfId="851" xr:uid="{00000000-0005-0000-0000-00001D030000}"/>
    <cellStyle name="Accent2 4" xfId="852" xr:uid="{00000000-0005-0000-0000-00001E030000}"/>
    <cellStyle name="Accent2 40" xfId="853" xr:uid="{00000000-0005-0000-0000-00001F030000}"/>
    <cellStyle name="Accent2 41" xfId="854" xr:uid="{00000000-0005-0000-0000-000020030000}"/>
    <cellStyle name="Accent2 42" xfId="855" xr:uid="{00000000-0005-0000-0000-000021030000}"/>
    <cellStyle name="Accent2 43" xfId="856" xr:uid="{00000000-0005-0000-0000-000022030000}"/>
    <cellStyle name="Accent2 44" xfId="857" xr:uid="{00000000-0005-0000-0000-000023030000}"/>
    <cellStyle name="Accent2 45" xfId="858" xr:uid="{00000000-0005-0000-0000-000024030000}"/>
    <cellStyle name="Accent2 46" xfId="859" xr:uid="{00000000-0005-0000-0000-000025030000}"/>
    <cellStyle name="Accent2 47" xfId="860" xr:uid="{00000000-0005-0000-0000-000026030000}"/>
    <cellStyle name="Accent2 48" xfId="861" xr:uid="{00000000-0005-0000-0000-000027030000}"/>
    <cellStyle name="Accent2 49" xfId="862" xr:uid="{00000000-0005-0000-0000-000028030000}"/>
    <cellStyle name="Accent2 5" xfId="863" xr:uid="{00000000-0005-0000-0000-000029030000}"/>
    <cellStyle name="Accent2 50" xfId="864" xr:uid="{00000000-0005-0000-0000-00002A030000}"/>
    <cellStyle name="Accent2 51" xfId="865" xr:uid="{00000000-0005-0000-0000-00002B030000}"/>
    <cellStyle name="Accent2 52" xfId="866" xr:uid="{00000000-0005-0000-0000-00002C030000}"/>
    <cellStyle name="Accent2 53" xfId="867" xr:uid="{00000000-0005-0000-0000-00002D030000}"/>
    <cellStyle name="Accent2 54" xfId="868" xr:uid="{00000000-0005-0000-0000-00002E030000}"/>
    <cellStyle name="Accent2 55" xfId="869" xr:uid="{00000000-0005-0000-0000-00002F030000}"/>
    <cellStyle name="Accent2 56" xfId="870" xr:uid="{00000000-0005-0000-0000-000030030000}"/>
    <cellStyle name="Accent2 57" xfId="871" xr:uid="{00000000-0005-0000-0000-000031030000}"/>
    <cellStyle name="Accent2 58" xfId="872" xr:uid="{00000000-0005-0000-0000-000032030000}"/>
    <cellStyle name="Accent2 59" xfId="873" xr:uid="{00000000-0005-0000-0000-000033030000}"/>
    <cellStyle name="Accent2 6" xfId="874" xr:uid="{00000000-0005-0000-0000-000034030000}"/>
    <cellStyle name="Accent2 60" xfId="875" xr:uid="{00000000-0005-0000-0000-000035030000}"/>
    <cellStyle name="Accent2 7" xfId="876" xr:uid="{00000000-0005-0000-0000-000036030000}"/>
    <cellStyle name="Accent2 8" xfId="877" xr:uid="{00000000-0005-0000-0000-000037030000}"/>
    <cellStyle name="Accent2 9" xfId="878" xr:uid="{00000000-0005-0000-0000-000038030000}"/>
    <cellStyle name="Accent3 - 20%" xfId="879" xr:uid="{00000000-0005-0000-0000-000039030000}"/>
    <cellStyle name="Accent3 - 40%" xfId="880" xr:uid="{00000000-0005-0000-0000-00003A030000}"/>
    <cellStyle name="Accent3 - 60%" xfId="881" xr:uid="{00000000-0005-0000-0000-00003B030000}"/>
    <cellStyle name="Accent3 10" xfId="882" xr:uid="{00000000-0005-0000-0000-00003C030000}"/>
    <cellStyle name="Accent3 11" xfId="883" xr:uid="{00000000-0005-0000-0000-00003D030000}"/>
    <cellStyle name="Accent3 12" xfId="884" xr:uid="{00000000-0005-0000-0000-00003E030000}"/>
    <cellStyle name="Accent3 13" xfId="885" xr:uid="{00000000-0005-0000-0000-00003F030000}"/>
    <cellStyle name="Accent3 14" xfId="886" xr:uid="{00000000-0005-0000-0000-000040030000}"/>
    <cellStyle name="Accent3 15" xfId="887" xr:uid="{00000000-0005-0000-0000-000041030000}"/>
    <cellStyle name="Accent3 16" xfId="888" xr:uid="{00000000-0005-0000-0000-000042030000}"/>
    <cellStyle name="Accent3 17" xfId="889" xr:uid="{00000000-0005-0000-0000-000043030000}"/>
    <cellStyle name="Accent3 18" xfId="890" xr:uid="{00000000-0005-0000-0000-000044030000}"/>
    <cellStyle name="Accent3 19" xfId="891" xr:uid="{00000000-0005-0000-0000-000045030000}"/>
    <cellStyle name="Accent3 2" xfId="892" xr:uid="{00000000-0005-0000-0000-000046030000}"/>
    <cellStyle name="Accent3 2 2" xfId="893" xr:uid="{00000000-0005-0000-0000-000047030000}"/>
    <cellStyle name="Accent3 20" xfId="894" xr:uid="{00000000-0005-0000-0000-000048030000}"/>
    <cellStyle name="Accent3 21" xfId="895" xr:uid="{00000000-0005-0000-0000-000049030000}"/>
    <cellStyle name="Accent3 22" xfId="896" xr:uid="{00000000-0005-0000-0000-00004A030000}"/>
    <cellStyle name="Accent3 23" xfId="897" xr:uid="{00000000-0005-0000-0000-00004B030000}"/>
    <cellStyle name="Accent3 24" xfId="898" xr:uid="{00000000-0005-0000-0000-00004C030000}"/>
    <cellStyle name="Accent3 25" xfId="899" xr:uid="{00000000-0005-0000-0000-00004D030000}"/>
    <cellStyle name="Accent3 26" xfId="900" xr:uid="{00000000-0005-0000-0000-00004E030000}"/>
    <cellStyle name="Accent3 27" xfId="901" xr:uid="{00000000-0005-0000-0000-00004F030000}"/>
    <cellStyle name="Accent3 28" xfId="902" xr:uid="{00000000-0005-0000-0000-000050030000}"/>
    <cellStyle name="Accent3 29" xfId="903" xr:uid="{00000000-0005-0000-0000-000051030000}"/>
    <cellStyle name="Accent3 3" xfId="904" xr:uid="{00000000-0005-0000-0000-000052030000}"/>
    <cellStyle name="Accent3 30" xfId="905" xr:uid="{00000000-0005-0000-0000-000053030000}"/>
    <cellStyle name="Accent3 31" xfId="906" xr:uid="{00000000-0005-0000-0000-000054030000}"/>
    <cellStyle name="Accent3 32" xfId="907" xr:uid="{00000000-0005-0000-0000-000055030000}"/>
    <cellStyle name="Accent3 33" xfId="908" xr:uid="{00000000-0005-0000-0000-000056030000}"/>
    <cellStyle name="Accent3 34" xfId="909" xr:uid="{00000000-0005-0000-0000-000057030000}"/>
    <cellStyle name="Accent3 35" xfId="910" xr:uid="{00000000-0005-0000-0000-000058030000}"/>
    <cellStyle name="Accent3 36" xfId="911" xr:uid="{00000000-0005-0000-0000-000059030000}"/>
    <cellStyle name="Accent3 37" xfId="912" xr:uid="{00000000-0005-0000-0000-00005A030000}"/>
    <cellStyle name="Accent3 38" xfId="913" xr:uid="{00000000-0005-0000-0000-00005B030000}"/>
    <cellStyle name="Accent3 39" xfId="914" xr:uid="{00000000-0005-0000-0000-00005C030000}"/>
    <cellStyle name="Accent3 4" xfId="915" xr:uid="{00000000-0005-0000-0000-00005D030000}"/>
    <cellStyle name="Accent3 40" xfId="916" xr:uid="{00000000-0005-0000-0000-00005E030000}"/>
    <cellStyle name="Accent3 41" xfId="917" xr:uid="{00000000-0005-0000-0000-00005F030000}"/>
    <cellStyle name="Accent3 42" xfId="918" xr:uid="{00000000-0005-0000-0000-000060030000}"/>
    <cellStyle name="Accent3 43" xfId="919" xr:uid="{00000000-0005-0000-0000-000061030000}"/>
    <cellStyle name="Accent3 44" xfId="920" xr:uid="{00000000-0005-0000-0000-000062030000}"/>
    <cellStyle name="Accent3 45" xfId="921" xr:uid="{00000000-0005-0000-0000-000063030000}"/>
    <cellStyle name="Accent3 46" xfId="922" xr:uid="{00000000-0005-0000-0000-000064030000}"/>
    <cellStyle name="Accent3 47" xfId="923" xr:uid="{00000000-0005-0000-0000-000065030000}"/>
    <cellStyle name="Accent3 48" xfId="924" xr:uid="{00000000-0005-0000-0000-000066030000}"/>
    <cellStyle name="Accent3 49" xfId="925" xr:uid="{00000000-0005-0000-0000-000067030000}"/>
    <cellStyle name="Accent3 5" xfId="926" xr:uid="{00000000-0005-0000-0000-000068030000}"/>
    <cellStyle name="Accent3 50" xfId="927" xr:uid="{00000000-0005-0000-0000-000069030000}"/>
    <cellStyle name="Accent3 51" xfId="928" xr:uid="{00000000-0005-0000-0000-00006A030000}"/>
    <cellStyle name="Accent3 52" xfId="929" xr:uid="{00000000-0005-0000-0000-00006B030000}"/>
    <cellStyle name="Accent3 53" xfId="930" xr:uid="{00000000-0005-0000-0000-00006C030000}"/>
    <cellStyle name="Accent3 54" xfId="931" xr:uid="{00000000-0005-0000-0000-00006D030000}"/>
    <cellStyle name="Accent3 55" xfId="932" xr:uid="{00000000-0005-0000-0000-00006E030000}"/>
    <cellStyle name="Accent3 56" xfId="933" xr:uid="{00000000-0005-0000-0000-00006F030000}"/>
    <cellStyle name="Accent3 57" xfId="934" xr:uid="{00000000-0005-0000-0000-000070030000}"/>
    <cellStyle name="Accent3 58" xfId="935" xr:uid="{00000000-0005-0000-0000-000071030000}"/>
    <cellStyle name="Accent3 59" xfId="936" xr:uid="{00000000-0005-0000-0000-000072030000}"/>
    <cellStyle name="Accent3 6" xfId="937" xr:uid="{00000000-0005-0000-0000-000073030000}"/>
    <cellStyle name="Accent3 60" xfId="938" xr:uid="{00000000-0005-0000-0000-000074030000}"/>
    <cellStyle name="Accent3 7" xfId="939" xr:uid="{00000000-0005-0000-0000-000075030000}"/>
    <cellStyle name="Accent3 8" xfId="940" xr:uid="{00000000-0005-0000-0000-000076030000}"/>
    <cellStyle name="Accent3 9" xfId="941" xr:uid="{00000000-0005-0000-0000-000077030000}"/>
    <cellStyle name="Accent4 - 20%" xfId="942" xr:uid="{00000000-0005-0000-0000-000078030000}"/>
    <cellStyle name="Accent4 - 40%" xfId="943" xr:uid="{00000000-0005-0000-0000-000079030000}"/>
    <cellStyle name="Accent4 - 60%" xfId="944" xr:uid="{00000000-0005-0000-0000-00007A030000}"/>
    <cellStyle name="Accent4 10" xfId="945" xr:uid="{00000000-0005-0000-0000-00007B030000}"/>
    <cellStyle name="Accent4 11" xfId="946" xr:uid="{00000000-0005-0000-0000-00007C030000}"/>
    <cellStyle name="Accent4 12" xfId="947" xr:uid="{00000000-0005-0000-0000-00007D030000}"/>
    <cellStyle name="Accent4 13" xfId="948" xr:uid="{00000000-0005-0000-0000-00007E030000}"/>
    <cellStyle name="Accent4 14" xfId="949" xr:uid="{00000000-0005-0000-0000-00007F030000}"/>
    <cellStyle name="Accent4 15" xfId="950" xr:uid="{00000000-0005-0000-0000-000080030000}"/>
    <cellStyle name="Accent4 16" xfId="951" xr:uid="{00000000-0005-0000-0000-000081030000}"/>
    <cellStyle name="Accent4 17" xfId="952" xr:uid="{00000000-0005-0000-0000-000082030000}"/>
    <cellStyle name="Accent4 18" xfId="953" xr:uid="{00000000-0005-0000-0000-000083030000}"/>
    <cellStyle name="Accent4 19" xfId="954" xr:uid="{00000000-0005-0000-0000-000084030000}"/>
    <cellStyle name="Accent4 2" xfId="955" xr:uid="{00000000-0005-0000-0000-000085030000}"/>
    <cellStyle name="Accent4 2 2" xfId="956" xr:uid="{00000000-0005-0000-0000-000086030000}"/>
    <cellStyle name="Accent4 20" xfId="957" xr:uid="{00000000-0005-0000-0000-000087030000}"/>
    <cellStyle name="Accent4 21" xfId="958" xr:uid="{00000000-0005-0000-0000-000088030000}"/>
    <cellStyle name="Accent4 22" xfId="959" xr:uid="{00000000-0005-0000-0000-000089030000}"/>
    <cellStyle name="Accent4 23" xfId="960" xr:uid="{00000000-0005-0000-0000-00008A030000}"/>
    <cellStyle name="Accent4 24" xfId="961" xr:uid="{00000000-0005-0000-0000-00008B030000}"/>
    <cellStyle name="Accent4 25" xfId="962" xr:uid="{00000000-0005-0000-0000-00008C030000}"/>
    <cellStyle name="Accent4 26" xfId="963" xr:uid="{00000000-0005-0000-0000-00008D030000}"/>
    <cellStyle name="Accent4 27" xfId="964" xr:uid="{00000000-0005-0000-0000-00008E030000}"/>
    <cellStyle name="Accent4 28" xfId="965" xr:uid="{00000000-0005-0000-0000-00008F030000}"/>
    <cellStyle name="Accent4 29" xfId="966" xr:uid="{00000000-0005-0000-0000-000090030000}"/>
    <cellStyle name="Accent4 3" xfId="967" xr:uid="{00000000-0005-0000-0000-000091030000}"/>
    <cellStyle name="Accent4 30" xfId="968" xr:uid="{00000000-0005-0000-0000-000092030000}"/>
    <cellStyle name="Accent4 31" xfId="969" xr:uid="{00000000-0005-0000-0000-000093030000}"/>
    <cellStyle name="Accent4 32" xfId="970" xr:uid="{00000000-0005-0000-0000-000094030000}"/>
    <cellStyle name="Accent4 33" xfId="971" xr:uid="{00000000-0005-0000-0000-000095030000}"/>
    <cellStyle name="Accent4 34" xfId="972" xr:uid="{00000000-0005-0000-0000-000096030000}"/>
    <cellStyle name="Accent4 35" xfId="973" xr:uid="{00000000-0005-0000-0000-000097030000}"/>
    <cellStyle name="Accent4 36" xfId="974" xr:uid="{00000000-0005-0000-0000-000098030000}"/>
    <cellStyle name="Accent4 37" xfId="975" xr:uid="{00000000-0005-0000-0000-000099030000}"/>
    <cellStyle name="Accent4 38" xfId="976" xr:uid="{00000000-0005-0000-0000-00009A030000}"/>
    <cellStyle name="Accent4 39" xfId="977" xr:uid="{00000000-0005-0000-0000-00009B030000}"/>
    <cellStyle name="Accent4 4" xfId="978" xr:uid="{00000000-0005-0000-0000-00009C030000}"/>
    <cellStyle name="Accent4 40" xfId="979" xr:uid="{00000000-0005-0000-0000-00009D030000}"/>
    <cellStyle name="Accent4 41" xfId="980" xr:uid="{00000000-0005-0000-0000-00009E030000}"/>
    <cellStyle name="Accent4 42" xfId="981" xr:uid="{00000000-0005-0000-0000-00009F030000}"/>
    <cellStyle name="Accent4 43" xfId="982" xr:uid="{00000000-0005-0000-0000-0000A0030000}"/>
    <cellStyle name="Accent4 44" xfId="983" xr:uid="{00000000-0005-0000-0000-0000A1030000}"/>
    <cellStyle name="Accent4 45" xfId="984" xr:uid="{00000000-0005-0000-0000-0000A2030000}"/>
    <cellStyle name="Accent4 46" xfId="985" xr:uid="{00000000-0005-0000-0000-0000A3030000}"/>
    <cellStyle name="Accent4 47" xfId="986" xr:uid="{00000000-0005-0000-0000-0000A4030000}"/>
    <cellStyle name="Accent4 48" xfId="987" xr:uid="{00000000-0005-0000-0000-0000A5030000}"/>
    <cellStyle name="Accent4 49" xfId="988" xr:uid="{00000000-0005-0000-0000-0000A6030000}"/>
    <cellStyle name="Accent4 5" xfId="989" xr:uid="{00000000-0005-0000-0000-0000A7030000}"/>
    <cellStyle name="Accent4 50" xfId="990" xr:uid="{00000000-0005-0000-0000-0000A8030000}"/>
    <cellStyle name="Accent4 51" xfId="991" xr:uid="{00000000-0005-0000-0000-0000A9030000}"/>
    <cellStyle name="Accent4 52" xfId="992" xr:uid="{00000000-0005-0000-0000-0000AA030000}"/>
    <cellStyle name="Accent4 53" xfId="993" xr:uid="{00000000-0005-0000-0000-0000AB030000}"/>
    <cellStyle name="Accent4 54" xfId="994" xr:uid="{00000000-0005-0000-0000-0000AC030000}"/>
    <cellStyle name="Accent4 55" xfId="995" xr:uid="{00000000-0005-0000-0000-0000AD030000}"/>
    <cellStyle name="Accent4 56" xfId="996" xr:uid="{00000000-0005-0000-0000-0000AE030000}"/>
    <cellStyle name="Accent4 57" xfId="997" xr:uid="{00000000-0005-0000-0000-0000AF030000}"/>
    <cellStyle name="Accent4 58" xfId="998" xr:uid="{00000000-0005-0000-0000-0000B0030000}"/>
    <cellStyle name="Accent4 59" xfId="999" xr:uid="{00000000-0005-0000-0000-0000B1030000}"/>
    <cellStyle name="Accent4 6" xfId="1000" xr:uid="{00000000-0005-0000-0000-0000B2030000}"/>
    <cellStyle name="Accent4 60" xfId="1001" xr:uid="{00000000-0005-0000-0000-0000B3030000}"/>
    <cellStyle name="Accent4 7" xfId="1002" xr:uid="{00000000-0005-0000-0000-0000B4030000}"/>
    <cellStyle name="Accent4 8" xfId="1003" xr:uid="{00000000-0005-0000-0000-0000B5030000}"/>
    <cellStyle name="Accent4 9" xfId="1004" xr:uid="{00000000-0005-0000-0000-0000B6030000}"/>
    <cellStyle name="Accent5 - 20%" xfId="1005" xr:uid="{00000000-0005-0000-0000-0000B7030000}"/>
    <cellStyle name="Accent5 - 40%" xfId="1006" xr:uid="{00000000-0005-0000-0000-0000B8030000}"/>
    <cellStyle name="Accent5 - 60%" xfId="1007" xr:uid="{00000000-0005-0000-0000-0000B9030000}"/>
    <cellStyle name="Accent5 10" xfId="1008" xr:uid="{00000000-0005-0000-0000-0000BA030000}"/>
    <cellStyle name="Accent5 11" xfId="1009" xr:uid="{00000000-0005-0000-0000-0000BB030000}"/>
    <cellStyle name="Accent5 12" xfId="1010" xr:uid="{00000000-0005-0000-0000-0000BC030000}"/>
    <cellStyle name="Accent5 13" xfId="1011" xr:uid="{00000000-0005-0000-0000-0000BD030000}"/>
    <cellStyle name="Accent5 14" xfId="1012" xr:uid="{00000000-0005-0000-0000-0000BE030000}"/>
    <cellStyle name="Accent5 15" xfId="1013" xr:uid="{00000000-0005-0000-0000-0000BF030000}"/>
    <cellStyle name="Accent5 16" xfId="1014" xr:uid="{00000000-0005-0000-0000-0000C0030000}"/>
    <cellStyle name="Accent5 17" xfId="1015" xr:uid="{00000000-0005-0000-0000-0000C1030000}"/>
    <cellStyle name="Accent5 18" xfId="1016" xr:uid="{00000000-0005-0000-0000-0000C2030000}"/>
    <cellStyle name="Accent5 19" xfId="1017" xr:uid="{00000000-0005-0000-0000-0000C3030000}"/>
    <cellStyle name="Accent5 2" xfId="1018" xr:uid="{00000000-0005-0000-0000-0000C4030000}"/>
    <cellStyle name="Accent5 2 2" xfId="1019" xr:uid="{00000000-0005-0000-0000-0000C5030000}"/>
    <cellStyle name="Accent5 20" xfId="1020" xr:uid="{00000000-0005-0000-0000-0000C6030000}"/>
    <cellStyle name="Accent5 21" xfId="1021" xr:uid="{00000000-0005-0000-0000-0000C7030000}"/>
    <cellStyle name="Accent5 22" xfId="1022" xr:uid="{00000000-0005-0000-0000-0000C8030000}"/>
    <cellStyle name="Accent5 23" xfId="1023" xr:uid="{00000000-0005-0000-0000-0000C9030000}"/>
    <cellStyle name="Accent5 24" xfId="1024" xr:uid="{00000000-0005-0000-0000-0000CA030000}"/>
    <cellStyle name="Accent5 25" xfId="1025" xr:uid="{00000000-0005-0000-0000-0000CB030000}"/>
    <cellStyle name="Accent5 26" xfId="1026" xr:uid="{00000000-0005-0000-0000-0000CC030000}"/>
    <cellStyle name="Accent5 27" xfId="1027" xr:uid="{00000000-0005-0000-0000-0000CD030000}"/>
    <cellStyle name="Accent5 28" xfId="1028" xr:uid="{00000000-0005-0000-0000-0000CE030000}"/>
    <cellStyle name="Accent5 29" xfId="1029" xr:uid="{00000000-0005-0000-0000-0000CF030000}"/>
    <cellStyle name="Accent5 3" xfId="1030" xr:uid="{00000000-0005-0000-0000-0000D0030000}"/>
    <cellStyle name="Accent5 30" xfId="1031" xr:uid="{00000000-0005-0000-0000-0000D1030000}"/>
    <cellStyle name="Accent5 31" xfId="1032" xr:uid="{00000000-0005-0000-0000-0000D2030000}"/>
    <cellStyle name="Accent5 32" xfId="1033" xr:uid="{00000000-0005-0000-0000-0000D3030000}"/>
    <cellStyle name="Accent5 33" xfId="1034" xr:uid="{00000000-0005-0000-0000-0000D4030000}"/>
    <cellStyle name="Accent5 34" xfId="1035" xr:uid="{00000000-0005-0000-0000-0000D5030000}"/>
    <cellStyle name="Accent5 35" xfId="1036" xr:uid="{00000000-0005-0000-0000-0000D6030000}"/>
    <cellStyle name="Accent5 36" xfId="1037" xr:uid="{00000000-0005-0000-0000-0000D7030000}"/>
    <cellStyle name="Accent5 37" xfId="1038" xr:uid="{00000000-0005-0000-0000-0000D8030000}"/>
    <cellStyle name="Accent5 38" xfId="1039" xr:uid="{00000000-0005-0000-0000-0000D9030000}"/>
    <cellStyle name="Accent5 39" xfId="1040" xr:uid="{00000000-0005-0000-0000-0000DA030000}"/>
    <cellStyle name="Accent5 4" xfId="1041" xr:uid="{00000000-0005-0000-0000-0000DB030000}"/>
    <cellStyle name="Accent5 40" xfId="1042" xr:uid="{00000000-0005-0000-0000-0000DC030000}"/>
    <cellStyle name="Accent5 41" xfId="1043" xr:uid="{00000000-0005-0000-0000-0000DD030000}"/>
    <cellStyle name="Accent5 42" xfId="1044" xr:uid="{00000000-0005-0000-0000-0000DE030000}"/>
    <cellStyle name="Accent5 43" xfId="1045" xr:uid="{00000000-0005-0000-0000-0000DF030000}"/>
    <cellStyle name="Accent5 44" xfId="1046" xr:uid="{00000000-0005-0000-0000-0000E0030000}"/>
    <cellStyle name="Accent5 45" xfId="1047" xr:uid="{00000000-0005-0000-0000-0000E1030000}"/>
    <cellStyle name="Accent5 46" xfId="1048" xr:uid="{00000000-0005-0000-0000-0000E2030000}"/>
    <cellStyle name="Accent5 47" xfId="1049" xr:uid="{00000000-0005-0000-0000-0000E3030000}"/>
    <cellStyle name="Accent5 48" xfId="1050" xr:uid="{00000000-0005-0000-0000-0000E4030000}"/>
    <cellStyle name="Accent5 49" xfId="1051" xr:uid="{00000000-0005-0000-0000-0000E5030000}"/>
    <cellStyle name="Accent5 5" xfId="1052" xr:uid="{00000000-0005-0000-0000-0000E6030000}"/>
    <cellStyle name="Accent5 50" xfId="1053" xr:uid="{00000000-0005-0000-0000-0000E7030000}"/>
    <cellStyle name="Accent5 51" xfId="1054" xr:uid="{00000000-0005-0000-0000-0000E8030000}"/>
    <cellStyle name="Accent5 52" xfId="1055" xr:uid="{00000000-0005-0000-0000-0000E9030000}"/>
    <cellStyle name="Accent5 53" xfId="1056" xr:uid="{00000000-0005-0000-0000-0000EA030000}"/>
    <cellStyle name="Accent5 54" xfId="1057" xr:uid="{00000000-0005-0000-0000-0000EB030000}"/>
    <cellStyle name="Accent5 55" xfId="1058" xr:uid="{00000000-0005-0000-0000-0000EC030000}"/>
    <cellStyle name="Accent5 56" xfId="1059" xr:uid="{00000000-0005-0000-0000-0000ED030000}"/>
    <cellStyle name="Accent5 57" xfId="1060" xr:uid="{00000000-0005-0000-0000-0000EE030000}"/>
    <cellStyle name="Accent5 58" xfId="1061" xr:uid="{00000000-0005-0000-0000-0000EF030000}"/>
    <cellStyle name="Accent5 59" xfId="1062" xr:uid="{00000000-0005-0000-0000-0000F0030000}"/>
    <cellStyle name="Accent5 6" xfId="1063" xr:uid="{00000000-0005-0000-0000-0000F1030000}"/>
    <cellStyle name="Accent5 60" xfId="1064" xr:uid="{00000000-0005-0000-0000-0000F2030000}"/>
    <cellStyle name="Accent5 7" xfId="1065" xr:uid="{00000000-0005-0000-0000-0000F3030000}"/>
    <cellStyle name="Accent5 8" xfId="1066" xr:uid="{00000000-0005-0000-0000-0000F4030000}"/>
    <cellStyle name="Accent5 9" xfId="1067" xr:uid="{00000000-0005-0000-0000-0000F5030000}"/>
    <cellStyle name="Accent6 - 20%" xfId="1068" xr:uid="{00000000-0005-0000-0000-0000F6030000}"/>
    <cellStyle name="Accent6 - 40%" xfId="1069" xr:uid="{00000000-0005-0000-0000-0000F7030000}"/>
    <cellStyle name="Accent6 - 60%" xfId="1070" xr:uid="{00000000-0005-0000-0000-0000F8030000}"/>
    <cellStyle name="Accent6 10" xfId="1071" xr:uid="{00000000-0005-0000-0000-0000F9030000}"/>
    <cellStyle name="Accent6 11" xfId="1072" xr:uid="{00000000-0005-0000-0000-0000FA030000}"/>
    <cellStyle name="Accent6 12" xfId="1073" xr:uid="{00000000-0005-0000-0000-0000FB030000}"/>
    <cellStyle name="Accent6 13" xfId="1074" xr:uid="{00000000-0005-0000-0000-0000FC030000}"/>
    <cellStyle name="Accent6 14" xfId="1075" xr:uid="{00000000-0005-0000-0000-0000FD030000}"/>
    <cellStyle name="Accent6 15" xfId="1076" xr:uid="{00000000-0005-0000-0000-0000FE030000}"/>
    <cellStyle name="Accent6 16" xfId="1077" xr:uid="{00000000-0005-0000-0000-0000FF030000}"/>
    <cellStyle name="Accent6 17" xfId="1078" xr:uid="{00000000-0005-0000-0000-000000040000}"/>
    <cellStyle name="Accent6 18" xfId="1079" xr:uid="{00000000-0005-0000-0000-000001040000}"/>
    <cellStyle name="Accent6 19" xfId="1080" xr:uid="{00000000-0005-0000-0000-000002040000}"/>
    <cellStyle name="Accent6 2" xfId="1081" xr:uid="{00000000-0005-0000-0000-000003040000}"/>
    <cellStyle name="Accent6 2 2" xfId="1082" xr:uid="{00000000-0005-0000-0000-000004040000}"/>
    <cellStyle name="Accent6 20" xfId="1083" xr:uid="{00000000-0005-0000-0000-000005040000}"/>
    <cellStyle name="Accent6 21" xfId="1084" xr:uid="{00000000-0005-0000-0000-000006040000}"/>
    <cellStyle name="Accent6 22" xfId="1085" xr:uid="{00000000-0005-0000-0000-000007040000}"/>
    <cellStyle name="Accent6 23" xfId="1086" xr:uid="{00000000-0005-0000-0000-000008040000}"/>
    <cellStyle name="Accent6 24" xfId="1087" xr:uid="{00000000-0005-0000-0000-000009040000}"/>
    <cellStyle name="Accent6 25" xfId="1088" xr:uid="{00000000-0005-0000-0000-00000A040000}"/>
    <cellStyle name="Accent6 26" xfId="1089" xr:uid="{00000000-0005-0000-0000-00000B040000}"/>
    <cellStyle name="Accent6 27" xfId="1090" xr:uid="{00000000-0005-0000-0000-00000C040000}"/>
    <cellStyle name="Accent6 28" xfId="1091" xr:uid="{00000000-0005-0000-0000-00000D040000}"/>
    <cellStyle name="Accent6 29" xfId="1092" xr:uid="{00000000-0005-0000-0000-00000E040000}"/>
    <cellStyle name="Accent6 3" xfId="1093" xr:uid="{00000000-0005-0000-0000-00000F040000}"/>
    <cellStyle name="Accent6 30" xfId="1094" xr:uid="{00000000-0005-0000-0000-000010040000}"/>
    <cellStyle name="Accent6 31" xfId="1095" xr:uid="{00000000-0005-0000-0000-000011040000}"/>
    <cellStyle name="Accent6 32" xfId="1096" xr:uid="{00000000-0005-0000-0000-000012040000}"/>
    <cellStyle name="Accent6 33" xfId="1097" xr:uid="{00000000-0005-0000-0000-000013040000}"/>
    <cellStyle name="Accent6 34" xfId="1098" xr:uid="{00000000-0005-0000-0000-000014040000}"/>
    <cellStyle name="Accent6 35" xfId="1099" xr:uid="{00000000-0005-0000-0000-000015040000}"/>
    <cellStyle name="Accent6 36" xfId="1100" xr:uid="{00000000-0005-0000-0000-000016040000}"/>
    <cellStyle name="Accent6 37" xfId="1101" xr:uid="{00000000-0005-0000-0000-000017040000}"/>
    <cellStyle name="Accent6 38" xfId="1102" xr:uid="{00000000-0005-0000-0000-000018040000}"/>
    <cellStyle name="Accent6 39" xfId="1103" xr:uid="{00000000-0005-0000-0000-000019040000}"/>
    <cellStyle name="Accent6 4" xfId="1104" xr:uid="{00000000-0005-0000-0000-00001A040000}"/>
    <cellStyle name="Accent6 40" xfId="1105" xr:uid="{00000000-0005-0000-0000-00001B040000}"/>
    <cellStyle name="Accent6 41" xfId="1106" xr:uid="{00000000-0005-0000-0000-00001C040000}"/>
    <cellStyle name="Accent6 42" xfId="1107" xr:uid="{00000000-0005-0000-0000-00001D040000}"/>
    <cellStyle name="Accent6 43" xfId="1108" xr:uid="{00000000-0005-0000-0000-00001E040000}"/>
    <cellStyle name="Accent6 44" xfId="1109" xr:uid="{00000000-0005-0000-0000-00001F040000}"/>
    <cellStyle name="Accent6 45" xfId="1110" xr:uid="{00000000-0005-0000-0000-000020040000}"/>
    <cellStyle name="Accent6 46" xfId="1111" xr:uid="{00000000-0005-0000-0000-000021040000}"/>
    <cellStyle name="Accent6 47" xfId="1112" xr:uid="{00000000-0005-0000-0000-000022040000}"/>
    <cellStyle name="Accent6 48" xfId="1113" xr:uid="{00000000-0005-0000-0000-000023040000}"/>
    <cellStyle name="Accent6 49" xfId="1114" xr:uid="{00000000-0005-0000-0000-000024040000}"/>
    <cellStyle name="Accent6 5" xfId="1115" xr:uid="{00000000-0005-0000-0000-000025040000}"/>
    <cellStyle name="Accent6 50" xfId="1116" xr:uid="{00000000-0005-0000-0000-000026040000}"/>
    <cellStyle name="Accent6 51" xfId="1117" xr:uid="{00000000-0005-0000-0000-000027040000}"/>
    <cellStyle name="Accent6 52" xfId="1118" xr:uid="{00000000-0005-0000-0000-000028040000}"/>
    <cellStyle name="Accent6 53" xfId="1119" xr:uid="{00000000-0005-0000-0000-000029040000}"/>
    <cellStyle name="Accent6 54" xfId="1120" xr:uid="{00000000-0005-0000-0000-00002A040000}"/>
    <cellStyle name="Accent6 55" xfId="1121" xr:uid="{00000000-0005-0000-0000-00002B040000}"/>
    <cellStyle name="Accent6 56" xfId="1122" xr:uid="{00000000-0005-0000-0000-00002C040000}"/>
    <cellStyle name="Accent6 57" xfId="1123" xr:uid="{00000000-0005-0000-0000-00002D040000}"/>
    <cellStyle name="Accent6 58" xfId="1124" xr:uid="{00000000-0005-0000-0000-00002E040000}"/>
    <cellStyle name="Accent6 59" xfId="1125" xr:uid="{00000000-0005-0000-0000-00002F040000}"/>
    <cellStyle name="Accent6 6" xfId="1126" xr:uid="{00000000-0005-0000-0000-000030040000}"/>
    <cellStyle name="Accent6 60" xfId="1127" xr:uid="{00000000-0005-0000-0000-000031040000}"/>
    <cellStyle name="Accent6 7" xfId="1128" xr:uid="{00000000-0005-0000-0000-000032040000}"/>
    <cellStyle name="Accent6 8" xfId="1129" xr:uid="{00000000-0005-0000-0000-000033040000}"/>
    <cellStyle name="Accent6 9" xfId="1130" xr:uid="{00000000-0005-0000-0000-000034040000}"/>
    <cellStyle name="active" xfId="1131" xr:uid="{00000000-0005-0000-0000-000035040000}"/>
    <cellStyle name="ÅëÈ­ [0]_      " xfId="1132" xr:uid="{00000000-0005-0000-0000-000036040000}"/>
    <cellStyle name="AeE­ [0]_INQUIRY ¿?¾÷AßAø " xfId="1133" xr:uid="{00000000-0005-0000-0000-000037040000}"/>
    <cellStyle name="ÅëÈ­ [0]_L601CPT" xfId="1134" xr:uid="{00000000-0005-0000-0000-000038040000}"/>
    <cellStyle name="ÅëÈ­_      " xfId="1135" xr:uid="{00000000-0005-0000-0000-000039040000}"/>
    <cellStyle name="AeE­_INQUIRY ¿?¾÷AßAø " xfId="1136" xr:uid="{00000000-0005-0000-0000-00003A040000}"/>
    <cellStyle name="ÅëÈ­_L601CPT" xfId="1137" xr:uid="{00000000-0005-0000-0000-00003B040000}"/>
    <cellStyle name="args.style" xfId="1138" xr:uid="{00000000-0005-0000-0000-00003C040000}"/>
    <cellStyle name="at" xfId="1139" xr:uid="{00000000-0005-0000-0000-00003D040000}"/>
    <cellStyle name="ÄÞ¸¶ [0]_      " xfId="1140" xr:uid="{00000000-0005-0000-0000-00003E040000}"/>
    <cellStyle name="AÞ¸¶ [0]_INQUIRY ¿?¾÷AßAø " xfId="8" xr:uid="{00000000-0005-0000-0000-00003F040000}"/>
    <cellStyle name="ÄÞ¸¶ [0]_L601CPT" xfId="1141" xr:uid="{00000000-0005-0000-0000-000040040000}"/>
    <cellStyle name="ÄÞ¸¶_      " xfId="1142" xr:uid="{00000000-0005-0000-0000-000041040000}"/>
    <cellStyle name="AÞ¸¶_INQUIRY ¿?¾÷AßAø " xfId="9" xr:uid="{00000000-0005-0000-0000-000042040000}"/>
    <cellStyle name="ÄÞ¸¶_L601CPT" xfId="1143" xr:uid="{00000000-0005-0000-0000-000043040000}"/>
    <cellStyle name="AutoFormat Options" xfId="1144" xr:uid="{00000000-0005-0000-0000-000044040000}"/>
    <cellStyle name="Bad 2" xfId="1145" xr:uid="{00000000-0005-0000-0000-000045040000}"/>
    <cellStyle name="Bad 2 2" xfId="1146" xr:uid="{00000000-0005-0000-0000-000046040000}"/>
    <cellStyle name="Bad 3" xfId="1147" xr:uid="{00000000-0005-0000-0000-000047040000}"/>
    <cellStyle name="Bad 4" xfId="1148" xr:uid="{00000000-0005-0000-0000-000048040000}"/>
    <cellStyle name="Bangchu" xfId="1149" xr:uid="{00000000-0005-0000-0000-000049040000}"/>
    <cellStyle name="Bình Thường_DS truong Mam non" xfId="1150" xr:uid="{00000000-0005-0000-0000-00004A040000}"/>
    <cellStyle name="Body" xfId="1151" xr:uid="{00000000-0005-0000-0000-00004B040000}"/>
    <cellStyle name="Body 2" xfId="1152" xr:uid="{00000000-0005-0000-0000-00004C040000}"/>
    <cellStyle name="C?AØ_¿?¾÷CoE² " xfId="10" xr:uid="{00000000-0005-0000-0000-00004D040000}"/>
    <cellStyle name="C~1" xfId="1153" xr:uid="{00000000-0005-0000-0000-00004E040000}"/>
    <cellStyle name="C~1 2" xfId="1154" xr:uid="{00000000-0005-0000-0000-00004F040000}"/>
    <cellStyle name="Ç¥ÁØ_      " xfId="1155" xr:uid="{00000000-0005-0000-0000-000050040000}"/>
    <cellStyle name="C￥AØ_¿μ¾÷CoE² " xfId="11" xr:uid="{00000000-0005-0000-0000-000051040000}"/>
    <cellStyle name="Ç¥ÁØ_±¸¹Ì´ëÃ¥" xfId="1156" xr:uid="{00000000-0005-0000-0000-000052040000}"/>
    <cellStyle name="C￥AØ_≫c¾÷ºIº° AN°e " xfId="1157" xr:uid="{00000000-0005-0000-0000-000053040000}"/>
    <cellStyle name="Ç¥ÁØ_ÿÿÿÿÿÿ_4_ÃÑÇÕ°è " xfId="1158" xr:uid="{00000000-0005-0000-0000-000054040000}"/>
    <cellStyle name="Ç§Î»·Ö¸ô[0]_Sheet1" xfId="1159" xr:uid="{00000000-0005-0000-0000-000055040000}"/>
    <cellStyle name="Ç§Î»·Ö¸ô_Sheet1" xfId="1160" xr:uid="{00000000-0005-0000-0000-000056040000}"/>
    <cellStyle name="Calc Currency (0)" xfId="1161" xr:uid="{00000000-0005-0000-0000-000057040000}"/>
    <cellStyle name="Calc Currency (0) 2" xfId="1162" xr:uid="{00000000-0005-0000-0000-000058040000}"/>
    <cellStyle name="Calc Currency (2)" xfId="1163" xr:uid="{00000000-0005-0000-0000-000059040000}"/>
    <cellStyle name="Calc Percent (0)" xfId="1164" xr:uid="{00000000-0005-0000-0000-00005A040000}"/>
    <cellStyle name="Calc Percent (1)" xfId="1165" xr:uid="{00000000-0005-0000-0000-00005B040000}"/>
    <cellStyle name="Calc Percent (2)" xfId="1166" xr:uid="{00000000-0005-0000-0000-00005C040000}"/>
    <cellStyle name="Calc Percent (2) 2" xfId="1167" xr:uid="{00000000-0005-0000-0000-00005D040000}"/>
    <cellStyle name="Calc Percent (2) 2 2" xfId="1168" xr:uid="{00000000-0005-0000-0000-00005E040000}"/>
    <cellStyle name="Calc Units (0)" xfId="1169" xr:uid="{00000000-0005-0000-0000-00005F040000}"/>
    <cellStyle name="Calc Units (1)" xfId="1170" xr:uid="{00000000-0005-0000-0000-000060040000}"/>
    <cellStyle name="Calc Units (2)" xfId="1171" xr:uid="{00000000-0005-0000-0000-000061040000}"/>
    <cellStyle name="Calculation 2" xfId="1172" xr:uid="{00000000-0005-0000-0000-000062040000}"/>
    <cellStyle name="Calculation 2 2" xfId="1173" xr:uid="{00000000-0005-0000-0000-000063040000}"/>
    <cellStyle name="Calculation 3" xfId="1174" xr:uid="{00000000-0005-0000-0000-000064040000}"/>
    <cellStyle name="Calculation 4" xfId="1175" xr:uid="{00000000-0005-0000-0000-000065040000}"/>
    <cellStyle name="category" xfId="1176" xr:uid="{00000000-0005-0000-0000-000066040000}"/>
    <cellStyle name="category 2" xfId="1177" xr:uid="{00000000-0005-0000-0000-000067040000}"/>
    <cellStyle name="CC1" xfId="1178" xr:uid="{00000000-0005-0000-0000-000068040000}"/>
    <cellStyle name="CC2" xfId="1179" xr:uid="{00000000-0005-0000-0000-000069040000}"/>
    <cellStyle name="Cerrency_Sheet2_XANGDAU" xfId="1180" xr:uid="{00000000-0005-0000-0000-00006A040000}"/>
    <cellStyle name="cg" xfId="1181" xr:uid="{00000000-0005-0000-0000-00006B040000}"/>
    <cellStyle name="chchuyen" xfId="1331" xr:uid="{00000000-0005-0000-0000-000069050000}"/>
    <cellStyle name="Check Cell 2" xfId="1332" xr:uid="{00000000-0005-0000-0000-00006A050000}"/>
    <cellStyle name="Check Cell 2 2" xfId="1333" xr:uid="{00000000-0005-0000-0000-00006B050000}"/>
    <cellStyle name="Check Cell 3" xfId="1334" xr:uid="{00000000-0005-0000-0000-00006C050000}"/>
    <cellStyle name="Check Cell 4" xfId="1335" xr:uid="{00000000-0005-0000-0000-00006D050000}"/>
    <cellStyle name="Chi phÝ kh¸c_Book1" xfId="1336" xr:uid="{00000000-0005-0000-0000-00006E050000}"/>
    <cellStyle name="CHUONG" xfId="1337" xr:uid="{00000000-0005-0000-0000-00006F050000}"/>
    <cellStyle name="Col Heads" xfId="1182" xr:uid="{00000000-0005-0000-0000-00006C040000}"/>
    <cellStyle name="ColLevel_0" xfId="1183" xr:uid="{00000000-0005-0000-0000-00006D040000}"/>
    <cellStyle name="Comma" xfId="12" builtinId="3"/>
    <cellStyle name="Comma  - Style1" xfId="1184" xr:uid="{00000000-0005-0000-0000-00006F040000}"/>
    <cellStyle name="Comma  - Style1 2" xfId="1185" xr:uid="{00000000-0005-0000-0000-000070040000}"/>
    <cellStyle name="Comma  - Style2" xfId="1186" xr:uid="{00000000-0005-0000-0000-000071040000}"/>
    <cellStyle name="Comma  - Style2 2" xfId="1187" xr:uid="{00000000-0005-0000-0000-000072040000}"/>
    <cellStyle name="Comma  - Style3" xfId="1188" xr:uid="{00000000-0005-0000-0000-000073040000}"/>
    <cellStyle name="Comma  - Style3 2" xfId="1189" xr:uid="{00000000-0005-0000-0000-000074040000}"/>
    <cellStyle name="Comma  - Style4" xfId="1190" xr:uid="{00000000-0005-0000-0000-000075040000}"/>
    <cellStyle name="Comma  - Style4 2" xfId="1191" xr:uid="{00000000-0005-0000-0000-000076040000}"/>
    <cellStyle name="Comma  - Style5" xfId="1192" xr:uid="{00000000-0005-0000-0000-000077040000}"/>
    <cellStyle name="Comma  - Style5 2" xfId="1193" xr:uid="{00000000-0005-0000-0000-000078040000}"/>
    <cellStyle name="Comma  - Style6" xfId="1194" xr:uid="{00000000-0005-0000-0000-000079040000}"/>
    <cellStyle name="Comma  - Style6 2" xfId="1195" xr:uid="{00000000-0005-0000-0000-00007A040000}"/>
    <cellStyle name="Comma  - Style7" xfId="1196" xr:uid="{00000000-0005-0000-0000-00007B040000}"/>
    <cellStyle name="Comma  - Style7 2" xfId="1197" xr:uid="{00000000-0005-0000-0000-00007C040000}"/>
    <cellStyle name="Comma  - Style8" xfId="1198" xr:uid="{00000000-0005-0000-0000-00007D040000}"/>
    <cellStyle name="Comma  - Style8 2" xfId="1199" xr:uid="{00000000-0005-0000-0000-00007E040000}"/>
    <cellStyle name="Comma [ ,]" xfId="1200" xr:uid="{00000000-0005-0000-0000-00007F040000}"/>
    <cellStyle name="Comma [0] 12" xfId="1201" xr:uid="{00000000-0005-0000-0000-000080040000}"/>
    <cellStyle name="Comma [0] 2" xfId="1202" xr:uid="{00000000-0005-0000-0000-000081040000}"/>
    <cellStyle name="Comma [0] 2 2" xfId="1203" xr:uid="{00000000-0005-0000-0000-000082040000}"/>
    <cellStyle name="Comma [0] 2 3" xfId="1204" xr:uid="{00000000-0005-0000-0000-000083040000}"/>
    <cellStyle name="Comma [00]" xfId="1205" xr:uid="{00000000-0005-0000-0000-000084040000}"/>
    <cellStyle name="Comma 10" xfId="52" xr:uid="{00000000-0005-0000-0000-000085040000}"/>
    <cellStyle name="Comma 10 2" xfId="1206" xr:uid="{00000000-0005-0000-0000-000086040000}"/>
    <cellStyle name="Comma 10 2 2" xfId="1207" xr:uid="{00000000-0005-0000-0000-000087040000}"/>
    <cellStyle name="Comma 10 3" xfId="1208" xr:uid="{00000000-0005-0000-0000-000088040000}"/>
    <cellStyle name="Comma 10 4" xfId="1209" xr:uid="{00000000-0005-0000-0000-000089040000}"/>
    <cellStyle name="Comma 10 5" xfId="8404" xr:uid="{00000000-0005-0000-0000-00008A040000}"/>
    <cellStyle name="Comma 100" xfId="8309" xr:uid="{00000000-0005-0000-0000-00008B040000}"/>
    <cellStyle name="Comma 100 2" xfId="8346" xr:uid="{00000000-0005-0000-0000-00008C040000}"/>
    <cellStyle name="Comma 101" xfId="8313" xr:uid="{00000000-0005-0000-0000-00008D040000}"/>
    <cellStyle name="Comma 101 2" xfId="8347" xr:uid="{00000000-0005-0000-0000-00008E040000}"/>
    <cellStyle name="Comma 102" xfId="8300" xr:uid="{00000000-0005-0000-0000-00008F040000}"/>
    <cellStyle name="Comma 102 2" xfId="8348" xr:uid="{00000000-0005-0000-0000-000090040000}"/>
    <cellStyle name="Comma 103" xfId="8312" xr:uid="{00000000-0005-0000-0000-000091040000}"/>
    <cellStyle name="Comma 103 2" xfId="8349" xr:uid="{00000000-0005-0000-0000-000092040000}"/>
    <cellStyle name="Comma 104" xfId="8308" xr:uid="{00000000-0005-0000-0000-000093040000}"/>
    <cellStyle name="Comma 104 2" xfId="8350" xr:uid="{00000000-0005-0000-0000-000094040000}"/>
    <cellStyle name="Comma 105" xfId="8318" xr:uid="{00000000-0005-0000-0000-000095040000}"/>
    <cellStyle name="Comma 105 2" xfId="8351" xr:uid="{00000000-0005-0000-0000-000096040000}"/>
    <cellStyle name="Comma 106" xfId="8321" xr:uid="{00000000-0005-0000-0000-000097040000}"/>
    <cellStyle name="Comma 106 2" xfId="8352" xr:uid="{00000000-0005-0000-0000-000098040000}"/>
    <cellStyle name="Comma 107" xfId="8322" xr:uid="{00000000-0005-0000-0000-000099040000}"/>
    <cellStyle name="Comma 107 2" xfId="8353" xr:uid="{00000000-0005-0000-0000-00009A040000}"/>
    <cellStyle name="Comma 108" xfId="8324" xr:uid="{00000000-0005-0000-0000-00009B040000}"/>
    <cellStyle name="Comma 108 2" xfId="8354" xr:uid="{00000000-0005-0000-0000-00009C040000}"/>
    <cellStyle name="Comma 109" xfId="8326" xr:uid="{00000000-0005-0000-0000-00009D040000}"/>
    <cellStyle name="Comma 109 2" xfId="8355" xr:uid="{00000000-0005-0000-0000-00009E040000}"/>
    <cellStyle name="Comma 11" xfId="53" xr:uid="{00000000-0005-0000-0000-00009F040000}"/>
    <cellStyle name="Comma 11 2" xfId="1210" xr:uid="{00000000-0005-0000-0000-0000A0040000}"/>
    <cellStyle name="Comma 110" xfId="8331" xr:uid="{00000000-0005-0000-0000-0000A1040000}"/>
    <cellStyle name="Comma 110 2" xfId="8356" xr:uid="{00000000-0005-0000-0000-0000A2040000}"/>
    <cellStyle name="Comma 111" xfId="8332" xr:uid="{00000000-0005-0000-0000-0000A3040000}"/>
    <cellStyle name="Comma 111 2" xfId="8357" xr:uid="{00000000-0005-0000-0000-0000A4040000}"/>
    <cellStyle name="Comma 112" xfId="8328" xr:uid="{00000000-0005-0000-0000-0000A5040000}"/>
    <cellStyle name="Comma 112 2" xfId="8358" xr:uid="{00000000-0005-0000-0000-0000A6040000}"/>
    <cellStyle name="Comma 113" xfId="8327" xr:uid="{00000000-0005-0000-0000-0000A7040000}"/>
    <cellStyle name="Comma 113 2" xfId="8359" xr:uid="{00000000-0005-0000-0000-0000A8040000}"/>
    <cellStyle name="Comma 114" xfId="8330" xr:uid="{00000000-0005-0000-0000-0000A9040000}"/>
    <cellStyle name="Comma 114 2" xfId="8360" xr:uid="{00000000-0005-0000-0000-0000AA040000}"/>
    <cellStyle name="Comma 115" xfId="8329" xr:uid="{00000000-0005-0000-0000-0000AB040000}"/>
    <cellStyle name="Comma 115 2" xfId="8361" xr:uid="{00000000-0005-0000-0000-0000AC040000}"/>
    <cellStyle name="Comma 12" xfId="1211" xr:uid="{00000000-0005-0000-0000-0000AD040000}"/>
    <cellStyle name="Comma 13" xfId="1212" xr:uid="{00000000-0005-0000-0000-0000AE040000}"/>
    <cellStyle name="Comma 14" xfId="1213" xr:uid="{00000000-0005-0000-0000-0000AF040000}"/>
    <cellStyle name="Comma 14 2" xfId="1214" xr:uid="{00000000-0005-0000-0000-0000B0040000}"/>
    <cellStyle name="Comma 15" xfId="1215" xr:uid="{00000000-0005-0000-0000-0000B1040000}"/>
    <cellStyle name="Comma 16" xfId="1216" xr:uid="{00000000-0005-0000-0000-0000B2040000}"/>
    <cellStyle name="Comma 17" xfId="1217" xr:uid="{00000000-0005-0000-0000-0000B3040000}"/>
    <cellStyle name="Comma 18" xfId="1218" xr:uid="{00000000-0005-0000-0000-0000B4040000}"/>
    <cellStyle name="Comma 18 2" xfId="1219" xr:uid="{00000000-0005-0000-0000-0000B5040000}"/>
    <cellStyle name="Comma 19" xfId="1220" xr:uid="{00000000-0005-0000-0000-0000B6040000}"/>
    <cellStyle name="Comma 2" xfId="50" xr:uid="{00000000-0005-0000-0000-0000B7040000}"/>
    <cellStyle name="Comma 2 10" xfId="1221" xr:uid="{00000000-0005-0000-0000-0000B8040000}"/>
    <cellStyle name="Comma 2 2" xfId="1222" xr:uid="{00000000-0005-0000-0000-0000B9040000}"/>
    <cellStyle name="Comma 2 2 2" xfId="8334" xr:uid="{00000000-0005-0000-0000-0000BA040000}"/>
    <cellStyle name="Comma 2 3" xfId="1223" xr:uid="{00000000-0005-0000-0000-0000BB040000}"/>
    <cellStyle name="Comma 2 3 2" xfId="1224" xr:uid="{00000000-0005-0000-0000-0000BC040000}"/>
    <cellStyle name="Comma 2 32" xfId="1225" xr:uid="{00000000-0005-0000-0000-0000BD040000}"/>
    <cellStyle name="Comma 2_bao cao cua UBND tinh quy II - 2011" xfId="1226" xr:uid="{00000000-0005-0000-0000-0000BE040000}"/>
    <cellStyle name="Comma 20" xfId="1227" xr:uid="{00000000-0005-0000-0000-0000BF040000}"/>
    <cellStyle name="Comma 21" xfId="1228" xr:uid="{00000000-0005-0000-0000-0000C0040000}"/>
    <cellStyle name="Comma 22" xfId="1229" xr:uid="{00000000-0005-0000-0000-0000C1040000}"/>
    <cellStyle name="Comma 23" xfId="1230" xr:uid="{00000000-0005-0000-0000-0000C2040000}"/>
    <cellStyle name="Comma 24" xfId="1231" xr:uid="{00000000-0005-0000-0000-0000C3040000}"/>
    <cellStyle name="Comma 25" xfId="1232" xr:uid="{00000000-0005-0000-0000-0000C4040000}"/>
    <cellStyle name="Comma 26" xfId="1233" xr:uid="{00000000-0005-0000-0000-0000C5040000}"/>
    <cellStyle name="Comma 27" xfId="1234" xr:uid="{00000000-0005-0000-0000-0000C6040000}"/>
    <cellStyle name="Comma 28" xfId="1235" xr:uid="{00000000-0005-0000-0000-0000C7040000}"/>
    <cellStyle name="Comma 29" xfId="1236" xr:uid="{00000000-0005-0000-0000-0000C8040000}"/>
    <cellStyle name="Comma 3" xfId="55" xr:uid="{00000000-0005-0000-0000-0000C9040000}"/>
    <cellStyle name="Comma 3 2" xfId="1237" xr:uid="{00000000-0005-0000-0000-0000CA040000}"/>
    <cellStyle name="Comma 3 2 2" xfId="1238" xr:uid="{00000000-0005-0000-0000-0000CB040000}"/>
    <cellStyle name="Comma 3 2 3" xfId="8336" xr:uid="{00000000-0005-0000-0000-0000CC040000}"/>
    <cellStyle name="Comma 3 2 6" xfId="1239" xr:uid="{00000000-0005-0000-0000-0000CD040000}"/>
    <cellStyle name="Comma 3 3" xfId="1240" xr:uid="{00000000-0005-0000-0000-0000CE040000}"/>
    <cellStyle name="Comma 3 4" xfId="8333" xr:uid="{00000000-0005-0000-0000-0000CF040000}"/>
    <cellStyle name="Comma 3 4 2" xfId="8362" xr:uid="{00000000-0005-0000-0000-0000D0040000}"/>
    <cellStyle name="Comma 30" xfId="1241" xr:uid="{00000000-0005-0000-0000-0000D1040000}"/>
    <cellStyle name="Comma 31" xfId="1242" xr:uid="{00000000-0005-0000-0000-0000D2040000}"/>
    <cellStyle name="Comma 32" xfId="1243" xr:uid="{00000000-0005-0000-0000-0000D3040000}"/>
    <cellStyle name="Comma 33" xfId="1244" xr:uid="{00000000-0005-0000-0000-0000D4040000}"/>
    <cellStyle name="Comma 34" xfId="1245" xr:uid="{00000000-0005-0000-0000-0000D5040000}"/>
    <cellStyle name="Comma 35" xfId="1246" xr:uid="{00000000-0005-0000-0000-0000D6040000}"/>
    <cellStyle name="Comma 36" xfId="1247" xr:uid="{00000000-0005-0000-0000-0000D7040000}"/>
    <cellStyle name="Comma 37" xfId="1248" xr:uid="{00000000-0005-0000-0000-0000D8040000}"/>
    <cellStyle name="Comma 38" xfId="1249" xr:uid="{00000000-0005-0000-0000-0000D9040000}"/>
    <cellStyle name="Comma 39" xfId="1250" xr:uid="{00000000-0005-0000-0000-0000DA040000}"/>
    <cellStyle name="Comma 4" xfId="61" xr:uid="{00000000-0005-0000-0000-0000DB040000}"/>
    <cellStyle name="Comma 4 2" xfId="1251" xr:uid="{00000000-0005-0000-0000-0000DC040000}"/>
    <cellStyle name="Comma 4 2 2" xfId="1252" xr:uid="{00000000-0005-0000-0000-0000DD040000}"/>
    <cellStyle name="Comma 4 3" xfId="1253" xr:uid="{00000000-0005-0000-0000-0000DE040000}"/>
    <cellStyle name="Comma 4 4" xfId="8363" xr:uid="{00000000-0005-0000-0000-0000DF040000}"/>
    <cellStyle name="Comma 4 5" xfId="8402" xr:uid="{00000000-0005-0000-0000-0000E0040000}"/>
    <cellStyle name="Comma 40" xfId="1254" xr:uid="{00000000-0005-0000-0000-0000E1040000}"/>
    <cellStyle name="Comma 41" xfId="1255" xr:uid="{00000000-0005-0000-0000-0000E2040000}"/>
    <cellStyle name="Comma 42" xfId="1256" xr:uid="{00000000-0005-0000-0000-0000E3040000}"/>
    <cellStyle name="Comma 43" xfId="1257" xr:uid="{00000000-0005-0000-0000-0000E4040000}"/>
    <cellStyle name="Comma 44" xfId="1258" xr:uid="{00000000-0005-0000-0000-0000E5040000}"/>
    <cellStyle name="Comma 45" xfId="1259" xr:uid="{00000000-0005-0000-0000-0000E6040000}"/>
    <cellStyle name="Comma 46" xfId="1260" xr:uid="{00000000-0005-0000-0000-0000E7040000}"/>
    <cellStyle name="Comma 47" xfId="1261" xr:uid="{00000000-0005-0000-0000-0000E8040000}"/>
    <cellStyle name="Comma 48" xfId="1262" xr:uid="{00000000-0005-0000-0000-0000E9040000}"/>
    <cellStyle name="Comma 49" xfId="1263" xr:uid="{00000000-0005-0000-0000-0000EA040000}"/>
    <cellStyle name="Comma 5" xfId="13" xr:uid="{00000000-0005-0000-0000-0000EB040000}"/>
    <cellStyle name="Comma 5 2" xfId="1264" xr:uid="{00000000-0005-0000-0000-0000EC040000}"/>
    <cellStyle name="Comma 5 2 2" xfId="1265" xr:uid="{00000000-0005-0000-0000-0000ED040000}"/>
    <cellStyle name="Comma 50" xfId="1266" xr:uid="{00000000-0005-0000-0000-0000EE040000}"/>
    <cellStyle name="Comma 51" xfId="1267" xr:uid="{00000000-0005-0000-0000-0000EF040000}"/>
    <cellStyle name="Comma 52" xfId="1268" xr:uid="{00000000-0005-0000-0000-0000F0040000}"/>
    <cellStyle name="Comma 53" xfId="1269" xr:uid="{00000000-0005-0000-0000-0000F1040000}"/>
    <cellStyle name="Comma 54" xfId="1270" xr:uid="{00000000-0005-0000-0000-0000F2040000}"/>
    <cellStyle name="Comma 55" xfId="1271" xr:uid="{00000000-0005-0000-0000-0000F3040000}"/>
    <cellStyle name="Comma 56" xfId="1272" xr:uid="{00000000-0005-0000-0000-0000F4040000}"/>
    <cellStyle name="Comma 57" xfId="1273" xr:uid="{00000000-0005-0000-0000-0000F5040000}"/>
    <cellStyle name="Comma 58" xfId="1274" xr:uid="{00000000-0005-0000-0000-0000F6040000}"/>
    <cellStyle name="Comma 59" xfId="1275" xr:uid="{00000000-0005-0000-0000-0000F7040000}"/>
    <cellStyle name="Comma 6" xfId="1276" xr:uid="{00000000-0005-0000-0000-0000F8040000}"/>
    <cellStyle name="Comma 6 2" xfId="1277" xr:uid="{00000000-0005-0000-0000-0000F9040000}"/>
    <cellStyle name="Comma 6 3" xfId="1278" xr:uid="{00000000-0005-0000-0000-0000FA040000}"/>
    <cellStyle name="Comma 60" xfId="1279" xr:uid="{00000000-0005-0000-0000-0000FB040000}"/>
    <cellStyle name="Comma 61" xfId="1280" xr:uid="{00000000-0005-0000-0000-0000FC040000}"/>
    <cellStyle name="Comma 62" xfId="1281" xr:uid="{00000000-0005-0000-0000-0000FD040000}"/>
    <cellStyle name="Comma 63" xfId="1282" xr:uid="{00000000-0005-0000-0000-0000FE040000}"/>
    <cellStyle name="Comma 64" xfId="1283" xr:uid="{00000000-0005-0000-0000-0000FF040000}"/>
    <cellStyle name="Comma 65" xfId="1284" xr:uid="{00000000-0005-0000-0000-000000050000}"/>
    <cellStyle name="Comma 66" xfId="1285" xr:uid="{00000000-0005-0000-0000-000001050000}"/>
    <cellStyle name="Comma 67" xfId="1286" xr:uid="{00000000-0005-0000-0000-000002050000}"/>
    <cellStyle name="Comma 68" xfId="1287" xr:uid="{00000000-0005-0000-0000-000003050000}"/>
    <cellStyle name="Comma 69" xfId="1288" xr:uid="{00000000-0005-0000-0000-000004050000}"/>
    <cellStyle name="Comma 7" xfId="14" xr:uid="{00000000-0005-0000-0000-000005050000}"/>
    <cellStyle name="Comma 7 2" xfId="1289" xr:uid="{00000000-0005-0000-0000-000006050000}"/>
    <cellStyle name="Comma 7 2 2" xfId="1290" xr:uid="{00000000-0005-0000-0000-000007050000}"/>
    <cellStyle name="Comma 7 3" xfId="1291" xr:uid="{00000000-0005-0000-0000-000008050000}"/>
    <cellStyle name="Comma 70" xfId="1292" xr:uid="{00000000-0005-0000-0000-000009050000}"/>
    <cellStyle name="Comma 71" xfId="1293" xr:uid="{00000000-0005-0000-0000-00000A050000}"/>
    <cellStyle name="Comma 72" xfId="1294" xr:uid="{00000000-0005-0000-0000-00000B050000}"/>
    <cellStyle name="Comma 73" xfId="8287" xr:uid="{00000000-0005-0000-0000-00000C050000}"/>
    <cellStyle name="Comma 73 2" xfId="8364" xr:uid="{00000000-0005-0000-0000-00000D050000}"/>
    <cellStyle name="Comma 74" xfId="8298" xr:uid="{00000000-0005-0000-0000-00000E050000}"/>
    <cellStyle name="Comma 74 2" xfId="8365" xr:uid="{00000000-0005-0000-0000-00000F050000}"/>
    <cellStyle name="Comma 75" xfId="8286" xr:uid="{00000000-0005-0000-0000-000010050000}"/>
    <cellStyle name="Comma 75 2" xfId="8366" xr:uid="{00000000-0005-0000-0000-000011050000}"/>
    <cellStyle name="Comma 76" xfId="8294" xr:uid="{00000000-0005-0000-0000-000012050000}"/>
    <cellStyle name="Comma 76 2" xfId="8367" xr:uid="{00000000-0005-0000-0000-000013050000}"/>
    <cellStyle name="Comma 77" xfId="8304" xr:uid="{00000000-0005-0000-0000-000014050000}"/>
    <cellStyle name="Comma 77 2" xfId="8368" xr:uid="{00000000-0005-0000-0000-000015050000}"/>
    <cellStyle name="Comma 78" xfId="8293" xr:uid="{00000000-0005-0000-0000-000016050000}"/>
    <cellStyle name="Comma 78 2" xfId="8369" xr:uid="{00000000-0005-0000-0000-000017050000}"/>
    <cellStyle name="Comma 79" xfId="8303" xr:uid="{00000000-0005-0000-0000-000018050000}"/>
    <cellStyle name="Comma 79 2" xfId="8370" xr:uid="{00000000-0005-0000-0000-000019050000}"/>
    <cellStyle name="Comma 8" xfId="1295" xr:uid="{00000000-0005-0000-0000-00001A050000}"/>
    <cellStyle name="Comma 8 2" xfId="1296" xr:uid="{00000000-0005-0000-0000-00001B050000}"/>
    <cellStyle name="Comma 80" xfId="8295" xr:uid="{00000000-0005-0000-0000-00001C050000}"/>
    <cellStyle name="Comma 80 2" xfId="8371" xr:uid="{00000000-0005-0000-0000-00001D050000}"/>
    <cellStyle name="Comma 81" xfId="8302" xr:uid="{00000000-0005-0000-0000-00001E050000}"/>
    <cellStyle name="Comma 81 2" xfId="8372" xr:uid="{00000000-0005-0000-0000-00001F050000}"/>
    <cellStyle name="Comma 82" xfId="8296" xr:uid="{00000000-0005-0000-0000-000020050000}"/>
    <cellStyle name="Comma 82 2" xfId="8373" xr:uid="{00000000-0005-0000-0000-000021050000}"/>
    <cellStyle name="Comma 83" xfId="8301" xr:uid="{00000000-0005-0000-0000-000022050000}"/>
    <cellStyle name="Comma 83 2" xfId="8374" xr:uid="{00000000-0005-0000-0000-000023050000}"/>
    <cellStyle name="Comma 84" xfId="8292" xr:uid="{00000000-0005-0000-0000-000024050000}"/>
    <cellStyle name="Comma 84 2" xfId="8375" xr:uid="{00000000-0005-0000-0000-000025050000}"/>
    <cellStyle name="Comma 85" xfId="8305" xr:uid="{00000000-0005-0000-0000-000026050000}"/>
    <cellStyle name="Comma 85 2" xfId="8376" xr:uid="{00000000-0005-0000-0000-000027050000}"/>
    <cellStyle name="Comma 86" xfId="8291" xr:uid="{00000000-0005-0000-0000-000028050000}"/>
    <cellStyle name="Comma 86 2" xfId="8377" xr:uid="{00000000-0005-0000-0000-000029050000}"/>
    <cellStyle name="Comma 87" xfId="8285" xr:uid="{00000000-0005-0000-0000-00002A050000}"/>
    <cellStyle name="Comma 87 2" xfId="8378" xr:uid="{00000000-0005-0000-0000-00002B050000}"/>
    <cellStyle name="Comma 88" xfId="8290" xr:uid="{00000000-0005-0000-0000-00002C050000}"/>
    <cellStyle name="Comma 88 2" xfId="8379" xr:uid="{00000000-0005-0000-0000-00002D050000}"/>
    <cellStyle name="Comma 89" xfId="8306" xr:uid="{00000000-0005-0000-0000-00002E050000}"/>
    <cellStyle name="Comma 89 2" xfId="8380" xr:uid="{00000000-0005-0000-0000-00002F050000}"/>
    <cellStyle name="Comma 9" xfId="1297" xr:uid="{00000000-0005-0000-0000-000030050000}"/>
    <cellStyle name="Comma 9 2" xfId="1298" xr:uid="{00000000-0005-0000-0000-000031050000}"/>
    <cellStyle name="Comma 9 3" xfId="1299" xr:uid="{00000000-0005-0000-0000-000032050000}"/>
    <cellStyle name="Comma 90" xfId="8289" xr:uid="{00000000-0005-0000-0000-000033050000}"/>
    <cellStyle name="Comma 90 2" xfId="8381" xr:uid="{00000000-0005-0000-0000-000034050000}"/>
    <cellStyle name="Comma 91" xfId="8311" xr:uid="{00000000-0005-0000-0000-000035050000}"/>
    <cellStyle name="Comma 91 2" xfId="8382" xr:uid="{00000000-0005-0000-0000-000036050000}"/>
    <cellStyle name="Comma 92" xfId="8310" xr:uid="{00000000-0005-0000-0000-000037050000}"/>
    <cellStyle name="Comma 92 2" xfId="8383" xr:uid="{00000000-0005-0000-0000-000038050000}"/>
    <cellStyle name="Comma 93" xfId="8317" xr:uid="{00000000-0005-0000-0000-000039050000}"/>
    <cellStyle name="Comma 93 2" xfId="8384" xr:uid="{00000000-0005-0000-0000-00003A050000}"/>
    <cellStyle name="Comma 94" xfId="8299" xr:uid="{00000000-0005-0000-0000-00003B050000}"/>
    <cellStyle name="Comma 94 2" xfId="8385" xr:uid="{00000000-0005-0000-0000-00003C050000}"/>
    <cellStyle name="Comma 95" xfId="8316" xr:uid="{00000000-0005-0000-0000-00003D050000}"/>
    <cellStyle name="Comma 95 2" xfId="8386" xr:uid="{00000000-0005-0000-0000-00003E050000}"/>
    <cellStyle name="Comma 96" xfId="8307" xr:uid="{00000000-0005-0000-0000-00003F050000}"/>
    <cellStyle name="Comma 96 2" xfId="8387" xr:uid="{00000000-0005-0000-0000-000040050000}"/>
    <cellStyle name="Comma 97" xfId="8315" xr:uid="{00000000-0005-0000-0000-000041050000}"/>
    <cellStyle name="Comma 97 2" xfId="8388" xr:uid="{00000000-0005-0000-0000-000042050000}"/>
    <cellStyle name="Comma 98" xfId="8288" xr:uid="{00000000-0005-0000-0000-000043050000}"/>
    <cellStyle name="Comma 98 2" xfId="8389" xr:uid="{00000000-0005-0000-0000-000044050000}"/>
    <cellStyle name="Comma 99" xfId="8314" xr:uid="{00000000-0005-0000-0000-000045050000}"/>
    <cellStyle name="Comma 99 2" xfId="8390" xr:uid="{00000000-0005-0000-0000-000046050000}"/>
    <cellStyle name="comma zerodec" xfId="1300" xr:uid="{00000000-0005-0000-0000-000047050000}"/>
    <cellStyle name="comma zerodec 2" xfId="1301" xr:uid="{00000000-0005-0000-0000-000048050000}"/>
    <cellStyle name="Comma,0" xfId="1302" xr:uid="{00000000-0005-0000-0000-000049050000}"/>
    <cellStyle name="Comma,1" xfId="1303" xr:uid="{00000000-0005-0000-0000-00004A050000}"/>
    <cellStyle name="Comma,2" xfId="1304" xr:uid="{00000000-0005-0000-0000-00004B050000}"/>
    <cellStyle name="Comma_Bieu KH phat trien GD-DT 2020" xfId="8410" xr:uid="{00000000-0005-0000-0000-00004C050000}"/>
    <cellStyle name="Comma0" xfId="15" xr:uid="{00000000-0005-0000-0000-00004D050000}"/>
    <cellStyle name="Command" xfId="1305" xr:uid="{00000000-0005-0000-0000-00004E050000}"/>
    <cellStyle name="cong" xfId="1306" xr:uid="{00000000-0005-0000-0000-00004F050000}"/>
    <cellStyle name="Copied" xfId="1307" xr:uid="{00000000-0005-0000-0000-000050050000}"/>
    <cellStyle name="COST1" xfId="1308" xr:uid="{00000000-0005-0000-0000-000051050000}"/>
    <cellStyle name="Cࡵrrency_Sheet1_PRODUCTĠ" xfId="1309" xr:uid="{00000000-0005-0000-0000-000052050000}"/>
    <cellStyle name="CT1" xfId="1310" xr:uid="{00000000-0005-0000-0000-000053050000}"/>
    <cellStyle name="CT1 2" xfId="1311" xr:uid="{00000000-0005-0000-0000-000054050000}"/>
    <cellStyle name="CT2" xfId="1312" xr:uid="{00000000-0005-0000-0000-000055050000}"/>
    <cellStyle name="CT2 2" xfId="1313" xr:uid="{00000000-0005-0000-0000-000056050000}"/>
    <cellStyle name="CT4" xfId="1314" xr:uid="{00000000-0005-0000-0000-000057050000}"/>
    <cellStyle name="CT4 2" xfId="1315" xr:uid="{00000000-0005-0000-0000-000058050000}"/>
    <cellStyle name="CT5" xfId="1316" xr:uid="{00000000-0005-0000-0000-000059050000}"/>
    <cellStyle name="CT5 2" xfId="1317" xr:uid="{00000000-0005-0000-0000-00005A050000}"/>
    <cellStyle name="ct7" xfId="1318" xr:uid="{00000000-0005-0000-0000-00005B050000}"/>
    <cellStyle name="ct7 2" xfId="1319" xr:uid="{00000000-0005-0000-0000-00005C050000}"/>
    <cellStyle name="ct8" xfId="1320" xr:uid="{00000000-0005-0000-0000-00005D050000}"/>
    <cellStyle name="ct8 2" xfId="1321" xr:uid="{00000000-0005-0000-0000-00005E050000}"/>
    <cellStyle name="cth1" xfId="1322" xr:uid="{00000000-0005-0000-0000-00005F050000}"/>
    <cellStyle name="cth1 2" xfId="1323" xr:uid="{00000000-0005-0000-0000-000060050000}"/>
    <cellStyle name="Cthuc" xfId="1324" xr:uid="{00000000-0005-0000-0000-000061050000}"/>
    <cellStyle name="Cthuc1" xfId="1325" xr:uid="{00000000-0005-0000-0000-000062050000}"/>
    <cellStyle name="Currency [00]" xfId="1326" xr:uid="{00000000-0005-0000-0000-000063050000}"/>
    <cellStyle name="Currency,0" xfId="1327" xr:uid="{00000000-0005-0000-0000-000064050000}"/>
    <cellStyle name="Currency,2" xfId="1328" xr:uid="{00000000-0005-0000-0000-000065050000}"/>
    <cellStyle name="Currency0" xfId="16" xr:uid="{00000000-0005-0000-0000-000066050000}"/>
    <cellStyle name="Currency1" xfId="1329" xr:uid="{00000000-0005-0000-0000-000067050000}"/>
    <cellStyle name="Currency1 2" xfId="1330" xr:uid="{00000000-0005-0000-0000-000068050000}"/>
    <cellStyle name="d" xfId="1338" xr:uid="{00000000-0005-0000-0000-000070050000}"/>
    <cellStyle name="d%" xfId="1339" xr:uid="{00000000-0005-0000-0000-000071050000}"/>
    <cellStyle name="d% 2" xfId="1340" xr:uid="{00000000-0005-0000-0000-000072050000}"/>
    <cellStyle name="D1" xfId="1341" xr:uid="{00000000-0005-0000-0000-000073050000}"/>
    <cellStyle name="D1 2" xfId="1342" xr:uid="{00000000-0005-0000-0000-000074050000}"/>
    <cellStyle name="D1 2 2" xfId="1343" xr:uid="{00000000-0005-0000-0000-000075050000}"/>
    <cellStyle name="Dan" xfId="1344" xr:uid="{00000000-0005-0000-0000-000076050000}"/>
    <cellStyle name="Dan 2" xfId="1345" xr:uid="{00000000-0005-0000-0000-000077050000}"/>
    <cellStyle name="Date" xfId="17" xr:uid="{00000000-0005-0000-0000-000078050000}"/>
    <cellStyle name="Date Short" xfId="1346" xr:uid="{00000000-0005-0000-0000-000079050000}"/>
    <cellStyle name="Date Short 2" xfId="1347" xr:uid="{00000000-0005-0000-0000-00007A050000}"/>
    <cellStyle name="Date Short 2 2" xfId="1348" xr:uid="{00000000-0005-0000-0000-00007B050000}"/>
    <cellStyle name="Date_Báo cáo 2005 theo Văn phòng của A. Quang" xfId="1349" xr:uid="{00000000-0005-0000-0000-00007C050000}"/>
    <cellStyle name="DAUDE" xfId="1350" xr:uid="{00000000-0005-0000-0000-00007D050000}"/>
    <cellStyle name="dd-m" xfId="1351" xr:uid="{00000000-0005-0000-0000-00007E050000}"/>
    <cellStyle name="dd-m 2" xfId="1352" xr:uid="{00000000-0005-0000-0000-00007F050000}"/>
    <cellStyle name="dd-m 2 2" xfId="1353" xr:uid="{00000000-0005-0000-0000-000080050000}"/>
    <cellStyle name="dd-mm" xfId="1354" xr:uid="{00000000-0005-0000-0000-000081050000}"/>
    <cellStyle name="dd-mm 2" xfId="1355" xr:uid="{00000000-0005-0000-0000-000082050000}"/>
    <cellStyle name="dd-mm 2 2" xfId="1356" xr:uid="{00000000-0005-0000-0000-000083050000}"/>
    <cellStyle name="ddmmyy" xfId="1357" xr:uid="{00000000-0005-0000-0000-000084050000}"/>
    <cellStyle name="DELTA" xfId="1358" xr:uid="{00000000-0005-0000-0000-000085050000}"/>
    <cellStyle name="Dezimal [0]_35ERI8T2gbIEMixb4v26icuOo" xfId="1359" xr:uid="{00000000-0005-0000-0000-000086050000}"/>
    <cellStyle name="Dezimal_35ERI8T2gbIEMixb4v26icuOo" xfId="1360" xr:uid="{00000000-0005-0000-0000-000087050000}"/>
    <cellStyle name="Dg" xfId="1361" xr:uid="{00000000-0005-0000-0000-000088050000}"/>
    <cellStyle name="Dg 2" xfId="1362" xr:uid="{00000000-0005-0000-0000-000089050000}"/>
    <cellStyle name="Dgia" xfId="1363" xr:uid="{00000000-0005-0000-0000-00008A050000}"/>
    <cellStyle name="Dollar (zero dec)" xfId="1364" xr:uid="{00000000-0005-0000-0000-00008B050000}"/>
    <cellStyle name="Dollar (zero dec) 2" xfId="1365" xr:uid="{00000000-0005-0000-0000-00008C050000}"/>
    <cellStyle name="Don gia" xfId="1366" xr:uid="{00000000-0005-0000-0000-00008D050000}"/>
    <cellStyle name="Dziesi?tny [0]_Invoices2001Slovakia" xfId="1367" xr:uid="{00000000-0005-0000-0000-00008E050000}"/>
    <cellStyle name="Dziesi?tny_Invoices2001Slovakia" xfId="1368" xr:uid="{00000000-0005-0000-0000-00008F050000}"/>
    <cellStyle name="Dziesietny [0]_Invoices2001Slovakia" xfId="1369" xr:uid="{00000000-0005-0000-0000-000090050000}"/>
    <cellStyle name="Dziesiętny [0]_Invoices2001Slovakia" xfId="1370" xr:uid="{00000000-0005-0000-0000-000091050000}"/>
    <cellStyle name="Dziesietny [0]_Invoices2001Slovakia 2" xfId="1371" xr:uid="{00000000-0005-0000-0000-000092050000}"/>
    <cellStyle name="Dziesiętny [0]_Invoices2001Slovakia 2" xfId="1372" xr:uid="{00000000-0005-0000-0000-000093050000}"/>
    <cellStyle name="Dziesietny [0]_Invoices2001Slovakia 3" xfId="1373" xr:uid="{00000000-0005-0000-0000-000094050000}"/>
    <cellStyle name="Dziesiętny [0]_Invoices2001Slovakia 3" xfId="1374" xr:uid="{00000000-0005-0000-0000-000095050000}"/>
    <cellStyle name="Dziesietny [0]_Invoices2001Slovakia 4" xfId="1375" xr:uid="{00000000-0005-0000-0000-000096050000}"/>
    <cellStyle name="Dziesiętny [0]_Invoices2001Slovakia 4" xfId="1376" xr:uid="{00000000-0005-0000-0000-000097050000}"/>
    <cellStyle name="Dziesietny [0]_Invoices2001Slovakia_01_Nha so 1_Dien" xfId="1377" xr:uid="{00000000-0005-0000-0000-000098050000}"/>
    <cellStyle name="Dziesiętny [0]_Invoices2001Slovakia_01_Nha so 1_Dien" xfId="1378" xr:uid="{00000000-0005-0000-0000-000099050000}"/>
    <cellStyle name="Dziesietny [0]_Invoices2001Slovakia_01_Nha so 1_Dien 2" xfId="1379" xr:uid="{00000000-0005-0000-0000-00009A050000}"/>
    <cellStyle name="Dziesiętny [0]_Invoices2001Slovakia_01_Nha so 1_Dien 2" xfId="1380" xr:uid="{00000000-0005-0000-0000-00009B050000}"/>
    <cellStyle name="Dziesietny [0]_Invoices2001Slovakia_01_Nha so 1_Dien 3" xfId="1381" xr:uid="{00000000-0005-0000-0000-00009C050000}"/>
    <cellStyle name="Dziesiętny [0]_Invoices2001Slovakia_01_Nha so 1_Dien 3" xfId="1382" xr:uid="{00000000-0005-0000-0000-00009D050000}"/>
    <cellStyle name="Dziesietny [0]_Invoices2001Slovakia_01_Nha so 1_Dien 4" xfId="1383" xr:uid="{00000000-0005-0000-0000-00009E050000}"/>
    <cellStyle name="Dziesiętny [0]_Invoices2001Slovakia_01_Nha so 1_Dien 4" xfId="1384" xr:uid="{00000000-0005-0000-0000-00009F050000}"/>
    <cellStyle name="Dziesietny [0]_Invoices2001Slovakia_01_Nha so 1_Dien_bieu ke hoach dau thau" xfId="1385" xr:uid="{00000000-0005-0000-0000-0000A0050000}"/>
    <cellStyle name="Dziesiętny [0]_Invoices2001Slovakia_01_Nha so 1_Dien_bieu ke hoach dau thau" xfId="1386" xr:uid="{00000000-0005-0000-0000-0000A1050000}"/>
    <cellStyle name="Dziesietny [0]_Invoices2001Slovakia_01_Nha so 1_Dien_bieu ke hoach dau thau 2" xfId="1387" xr:uid="{00000000-0005-0000-0000-0000A2050000}"/>
    <cellStyle name="Dziesiętny [0]_Invoices2001Slovakia_01_Nha so 1_Dien_bieu ke hoach dau thau 2" xfId="1388" xr:uid="{00000000-0005-0000-0000-0000A3050000}"/>
    <cellStyle name="Dziesietny [0]_Invoices2001Slovakia_01_Nha so 1_Dien_bieu ke hoach dau thau 2 2" xfId="1389" xr:uid="{00000000-0005-0000-0000-0000A4050000}"/>
    <cellStyle name="Dziesiętny [0]_Invoices2001Slovakia_01_Nha so 1_Dien_bieu ke hoach dau thau 2 2" xfId="1390" xr:uid="{00000000-0005-0000-0000-0000A5050000}"/>
    <cellStyle name="Dziesietny [0]_Invoices2001Slovakia_01_Nha so 1_Dien_bieu ke hoach dau thau 3" xfId="1391" xr:uid="{00000000-0005-0000-0000-0000A6050000}"/>
    <cellStyle name="Dziesiętny [0]_Invoices2001Slovakia_01_Nha so 1_Dien_bieu ke hoach dau thau 3" xfId="1392" xr:uid="{00000000-0005-0000-0000-0000A7050000}"/>
    <cellStyle name="Dziesietny [0]_Invoices2001Slovakia_01_Nha so 1_Dien_bieu ke hoach dau thau 3 2" xfId="1393" xr:uid="{00000000-0005-0000-0000-0000A8050000}"/>
    <cellStyle name="Dziesiętny [0]_Invoices2001Slovakia_01_Nha so 1_Dien_bieu ke hoach dau thau 3 2" xfId="1394" xr:uid="{00000000-0005-0000-0000-0000A9050000}"/>
    <cellStyle name="Dziesietny [0]_Invoices2001Slovakia_01_Nha so 1_Dien_bieu ke hoach dau thau 4" xfId="1395" xr:uid="{00000000-0005-0000-0000-0000AA050000}"/>
    <cellStyle name="Dziesiętny [0]_Invoices2001Slovakia_01_Nha so 1_Dien_bieu ke hoach dau thau 4" xfId="1396" xr:uid="{00000000-0005-0000-0000-0000AB050000}"/>
    <cellStyle name="Dziesietny [0]_Invoices2001Slovakia_01_Nha so 1_Dien_bieu ke hoach dau thau truong mam non SKH" xfId="1397" xr:uid="{00000000-0005-0000-0000-0000AC050000}"/>
    <cellStyle name="Dziesiętny [0]_Invoices2001Slovakia_01_Nha so 1_Dien_bieu ke hoach dau thau truong mam non SKH" xfId="1398" xr:uid="{00000000-0005-0000-0000-0000AD050000}"/>
    <cellStyle name="Dziesietny [0]_Invoices2001Slovakia_01_Nha so 1_Dien_bieu ke hoach dau thau truong mam non SKH 2" xfId="1399" xr:uid="{00000000-0005-0000-0000-0000AE050000}"/>
    <cellStyle name="Dziesiętny [0]_Invoices2001Slovakia_01_Nha so 1_Dien_bieu ke hoach dau thau truong mam non SKH 2" xfId="1400" xr:uid="{00000000-0005-0000-0000-0000AF050000}"/>
    <cellStyle name="Dziesietny [0]_Invoices2001Slovakia_01_Nha so 1_Dien_bieu ke hoach dau thau truong mam non SKH 2 2" xfId="1401" xr:uid="{00000000-0005-0000-0000-0000B0050000}"/>
    <cellStyle name="Dziesiętny [0]_Invoices2001Slovakia_01_Nha so 1_Dien_bieu ke hoach dau thau truong mam non SKH 2 2" xfId="1402" xr:uid="{00000000-0005-0000-0000-0000B1050000}"/>
    <cellStyle name="Dziesietny [0]_Invoices2001Slovakia_01_Nha so 1_Dien_bieu ke hoach dau thau truong mam non SKH 3" xfId="1403" xr:uid="{00000000-0005-0000-0000-0000B2050000}"/>
    <cellStyle name="Dziesiętny [0]_Invoices2001Slovakia_01_Nha so 1_Dien_bieu ke hoach dau thau truong mam non SKH 3" xfId="1404" xr:uid="{00000000-0005-0000-0000-0000B3050000}"/>
    <cellStyle name="Dziesietny [0]_Invoices2001Slovakia_01_Nha so 1_Dien_bieu ke hoach dau thau truong mam non SKH 3 2" xfId="1405" xr:uid="{00000000-0005-0000-0000-0000B4050000}"/>
    <cellStyle name="Dziesiętny [0]_Invoices2001Slovakia_01_Nha so 1_Dien_bieu ke hoach dau thau truong mam non SKH 3 2" xfId="1406" xr:uid="{00000000-0005-0000-0000-0000B5050000}"/>
    <cellStyle name="Dziesietny [0]_Invoices2001Slovakia_01_Nha so 1_Dien_bieu ke hoach dau thau truong mam non SKH 4" xfId="1407" xr:uid="{00000000-0005-0000-0000-0000B6050000}"/>
    <cellStyle name="Dziesiętny [0]_Invoices2001Slovakia_01_Nha so 1_Dien_bieu ke hoach dau thau truong mam non SKH 4" xfId="1408" xr:uid="{00000000-0005-0000-0000-0000B7050000}"/>
    <cellStyle name="Dziesietny [0]_Invoices2001Slovakia_01_Nha so 1_Dien_bieu tong hop lai kh von 2011 gui phong TH-KTDN" xfId="1409" xr:uid="{00000000-0005-0000-0000-0000B8050000}"/>
    <cellStyle name="Dziesiętny [0]_Invoices2001Slovakia_01_Nha so 1_Dien_bieu tong hop lai kh von 2011 gui phong TH-KTDN" xfId="1410" xr:uid="{00000000-0005-0000-0000-0000B9050000}"/>
    <cellStyle name="Dziesietny [0]_Invoices2001Slovakia_01_Nha so 1_Dien_bieu tong hop lai kh von 2011 gui phong TH-KTDN 2" xfId="1411" xr:uid="{00000000-0005-0000-0000-0000BA050000}"/>
    <cellStyle name="Dziesiętny [0]_Invoices2001Slovakia_01_Nha so 1_Dien_bieu tong hop lai kh von 2011 gui phong TH-KTDN 2" xfId="1412" xr:uid="{00000000-0005-0000-0000-0000BB050000}"/>
    <cellStyle name="Dziesietny [0]_Invoices2001Slovakia_01_Nha so 1_Dien_bieu tong hop lai kh von 2011 gui phong TH-KTDN 2 2" xfId="1413" xr:uid="{00000000-0005-0000-0000-0000BC050000}"/>
    <cellStyle name="Dziesiętny [0]_Invoices2001Slovakia_01_Nha so 1_Dien_bieu tong hop lai kh von 2011 gui phong TH-KTDN 2 2" xfId="1414" xr:uid="{00000000-0005-0000-0000-0000BD050000}"/>
    <cellStyle name="Dziesietny [0]_Invoices2001Slovakia_01_Nha so 1_Dien_bieu tong hop lai kh von 2011 gui phong TH-KTDN 3" xfId="1415" xr:uid="{00000000-0005-0000-0000-0000BE050000}"/>
    <cellStyle name="Dziesiętny [0]_Invoices2001Slovakia_01_Nha so 1_Dien_bieu tong hop lai kh von 2011 gui phong TH-KTDN 3" xfId="1416" xr:uid="{00000000-0005-0000-0000-0000BF050000}"/>
    <cellStyle name="Dziesietny [0]_Invoices2001Slovakia_01_Nha so 1_Dien_bieu tong hop lai kh von 2011 gui phong TH-KTDN 3 2" xfId="1417" xr:uid="{00000000-0005-0000-0000-0000C0050000}"/>
    <cellStyle name="Dziesiętny [0]_Invoices2001Slovakia_01_Nha so 1_Dien_bieu tong hop lai kh von 2011 gui phong TH-KTDN 3 2" xfId="1418" xr:uid="{00000000-0005-0000-0000-0000C1050000}"/>
    <cellStyle name="Dziesietny [0]_Invoices2001Slovakia_01_Nha so 1_Dien_bieu tong hop lai kh von 2011 gui phong TH-KTDN_BIEU KE HOACH  2015 (KTN 6.11 sua)" xfId="1419" xr:uid="{00000000-0005-0000-0000-0000C2050000}"/>
    <cellStyle name="Dziesiętny [0]_Invoices2001Slovakia_01_Nha so 1_Dien_bieu tong hop lai kh von 2011 gui phong TH-KTDN_BIEU KE HOACH  2015 (KTN 6.11 sua)" xfId="1420" xr:uid="{00000000-0005-0000-0000-0000C3050000}"/>
    <cellStyle name="Dziesietny [0]_Invoices2001Slovakia_01_Nha so 1_Dien_Book1" xfId="1421" xr:uid="{00000000-0005-0000-0000-0000C4050000}"/>
    <cellStyle name="Dziesiętny [0]_Invoices2001Slovakia_01_Nha so 1_Dien_Book1" xfId="1422" xr:uid="{00000000-0005-0000-0000-0000C5050000}"/>
    <cellStyle name="Dziesietny [0]_Invoices2001Slovakia_01_Nha so 1_Dien_Book1 2" xfId="1423" xr:uid="{00000000-0005-0000-0000-0000C6050000}"/>
    <cellStyle name="Dziesiętny [0]_Invoices2001Slovakia_01_Nha so 1_Dien_Book1 2" xfId="1424" xr:uid="{00000000-0005-0000-0000-0000C7050000}"/>
    <cellStyle name="Dziesietny [0]_Invoices2001Slovakia_01_Nha so 1_Dien_Book1 2 2" xfId="1425" xr:uid="{00000000-0005-0000-0000-0000C8050000}"/>
    <cellStyle name="Dziesiętny [0]_Invoices2001Slovakia_01_Nha so 1_Dien_Book1 2 2" xfId="1426" xr:uid="{00000000-0005-0000-0000-0000C9050000}"/>
    <cellStyle name="Dziesietny [0]_Invoices2001Slovakia_01_Nha so 1_Dien_Book1 3" xfId="1427" xr:uid="{00000000-0005-0000-0000-0000CA050000}"/>
    <cellStyle name="Dziesiętny [0]_Invoices2001Slovakia_01_Nha so 1_Dien_Book1 3" xfId="1428" xr:uid="{00000000-0005-0000-0000-0000CB050000}"/>
    <cellStyle name="Dziesietny [0]_Invoices2001Slovakia_01_Nha so 1_Dien_Book1 3 2" xfId="1429" xr:uid="{00000000-0005-0000-0000-0000CC050000}"/>
    <cellStyle name="Dziesiętny [0]_Invoices2001Slovakia_01_Nha so 1_Dien_Book1 3 2" xfId="1430" xr:uid="{00000000-0005-0000-0000-0000CD050000}"/>
    <cellStyle name="Dziesietny [0]_Invoices2001Slovakia_01_Nha so 1_Dien_Book1 4" xfId="1431" xr:uid="{00000000-0005-0000-0000-0000CE050000}"/>
    <cellStyle name="Dziesiętny [0]_Invoices2001Slovakia_01_Nha so 1_Dien_Book1 4" xfId="1432" xr:uid="{00000000-0005-0000-0000-0000CF050000}"/>
    <cellStyle name="Dziesietny [0]_Invoices2001Slovakia_01_Nha so 1_Dien_Book1_Ke hoach 2010 (theo doi 11-8-2010)" xfId="1433" xr:uid="{00000000-0005-0000-0000-0000D0050000}"/>
    <cellStyle name="Dziesiętny [0]_Invoices2001Slovakia_01_Nha so 1_Dien_Book1_Ke hoach 2010 (theo doi 11-8-2010)" xfId="1434" xr:uid="{00000000-0005-0000-0000-0000D1050000}"/>
    <cellStyle name="Dziesietny [0]_Invoices2001Slovakia_01_Nha so 1_Dien_Book1_Ke hoach 2010 (theo doi 11-8-2010) 2" xfId="1435" xr:uid="{00000000-0005-0000-0000-0000D2050000}"/>
    <cellStyle name="Dziesiętny [0]_Invoices2001Slovakia_01_Nha so 1_Dien_Book1_Ke hoach 2010 (theo doi 11-8-2010) 2" xfId="1436" xr:uid="{00000000-0005-0000-0000-0000D3050000}"/>
    <cellStyle name="Dziesietny [0]_Invoices2001Slovakia_01_Nha so 1_Dien_Book1_Ke hoach 2010 (theo doi 11-8-2010) 2 2" xfId="1437" xr:uid="{00000000-0005-0000-0000-0000D4050000}"/>
    <cellStyle name="Dziesiętny [0]_Invoices2001Slovakia_01_Nha so 1_Dien_Book1_Ke hoach 2010 (theo doi 11-8-2010) 2 2" xfId="1438" xr:uid="{00000000-0005-0000-0000-0000D5050000}"/>
    <cellStyle name="Dziesietny [0]_Invoices2001Slovakia_01_Nha so 1_Dien_Book1_Ke hoach 2010 (theo doi 11-8-2010) 3" xfId="1439" xr:uid="{00000000-0005-0000-0000-0000D6050000}"/>
    <cellStyle name="Dziesiętny [0]_Invoices2001Slovakia_01_Nha so 1_Dien_Book1_Ke hoach 2010 (theo doi 11-8-2010) 3" xfId="1440" xr:uid="{00000000-0005-0000-0000-0000D7050000}"/>
    <cellStyle name="Dziesietny [0]_Invoices2001Slovakia_01_Nha so 1_Dien_Book1_Ke hoach 2010 (theo doi 11-8-2010) 3 2" xfId="1441" xr:uid="{00000000-0005-0000-0000-0000D8050000}"/>
    <cellStyle name="Dziesiętny [0]_Invoices2001Slovakia_01_Nha so 1_Dien_Book1_Ke hoach 2010 (theo doi 11-8-2010) 3 2" xfId="1442" xr:uid="{00000000-0005-0000-0000-0000D9050000}"/>
    <cellStyle name="Dziesietny [0]_Invoices2001Slovakia_01_Nha so 1_Dien_Book1_Ke hoach 2010 (theo doi 11-8-2010)_BIEU KE HOACH  2015 (KTN 6.11 sua)" xfId="1443" xr:uid="{00000000-0005-0000-0000-0000DA050000}"/>
    <cellStyle name="Dziesiętny [0]_Invoices2001Slovakia_01_Nha so 1_Dien_Book1_Ke hoach 2010 (theo doi 11-8-2010)_BIEU KE HOACH  2015 (KTN 6.11 sua)" xfId="1444" xr:uid="{00000000-0005-0000-0000-0000DB050000}"/>
    <cellStyle name="Dziesietny [0]_Invoices2001Slovakia_01_Nha so 1_Dien_Book1_ke hoach dau thau 30-6-2010" xfId="1445" xr:uid="{00000000-0005-0000-0000-0000DC050000}"/>
    <cellStyle name="Dziesiętny [0]_Invoices2001Slovakia_01_Nha so 1_Dien_Book1_ke hoach dau thau 30-6-2010" xfId="1446" xr:uid="{00000000-0005-0000-0000-0000DD050000}"/>
    <cellStyle name="Dziesietny [0]_Invoices2001Slovakia_01_Nha so 1_Dien_Book1_ke hoach dau thau 30-6-2010 2" xfId="1447" xr:uid="{00000000-0005-0000-0000-0000DE050000}"/>
    <cellStyle name="Dziesiętny [0]_Invoices2001Slovakia_01_Nha so 1_Dien_Book1_ke hoach dau thau 30-6-2010 2" xfId="1448" xr:uid="{00000000-0005-0000-0000-0000DF050000}"/>
    <cellStyle name="Dziesietny [0]_Invoices2001Slovakia_01_Nha so 1_Dien_Book1_ke hoach dau thau 30-6-2010 2 2" xfId="1449" xr:uid="{00000000-0005-0000-0000-0000E0050000}"/>
    <cellStyle name="Dziesiętny [0]_Invoices2001Slovakia_01_Nha so 1_Dien_Book1_ke hoach dau thau 30-6-2010 2 2" xfId="1450" xr:uid="{00000000-0005-0000-0000-0000E1050000}"/>
    <cellStyle name="Dziesietny [0]_Invoices2001Slovakia_01_Nha so 1_Dien_Book1_ke hoach dau thau 30-6-2010 3" xfId="1451" xr:uid="{00000000-0005-0000-0000-0000E2050000}"/>
    <cellStyle name="Dziesiętny [0]_Invoices2001Slovakia_01_Nha so 1_Dien_Book1_ke hoach dau thau 30-6-2010 3" xfId="1452" xr:uid="{00000000-0005-0000-0000-0000E3050000}"/>
    <cellStyle name="Dziesietny [0]_Invoices2001Slovakia_01_Nha so 1_Dien_Book1_ke hoach dau thau 30-6-2010 3 2" xfId="1453" xr:uid="{00000000-0005-0000-0000-0000E4050000}"/>
    <cellStyle name="Dziesiętny [0]_Invoices2001Slovakia_01_Nha so 1_Dien_Book1_ke hoach dau thau 30-6-2010 3 2" xfId="1454" xr:uid="{00000000-0005-0000-0000-0000E5050000}"/>
    <cellStyle name="Dziesietny [0]_Invoices2001Slovakia_01_Nha so 1_Dien_Book1_ke hoach dau thau 30-6-2010_BIEU KE HOACH  2015 (KTN 6.11 sua)" xfId="1455" xr:uid="{00000000-0005-0000-0000-0000E6050000}"/>
    <cellStyle name="Dziesiętny [0]_Invoices2001Slovakia_01_Nha so 1_Dien_Book1_ke hoach dau thau 30-6-2010_BIEU KE HOACH  2015 (KTN 6.11 sua)" xfId="1456" xr:uid="{00000000-0005-0000-0000-0000E7050000}"/>
    <cellStyle name="Dziesietny [0]_Invoices2001Slovakia_01_Nha so 1_Dien_Copy of KH PHAN BO VON ĐỐI ỨNG NAM 2011 (30 TY phuong án gop WB)" xfId="1457" xr:uid="{00000000-0005-0000-0000-0000E8050000}"/>
    <cellStyle name="Dziesiętny [0]_Invoices2001Slovakia_01_Nha so 1_Dien_Copy of KH PHAN BO VON ĐỐI ỨNG NAM 2011 (30 TY phuong án gop WB)" xfId="1458" xr:uid="{00000000-0005-0000-0000-0000E9050000}"/>
    <cellStyle name="Dziesietny [0]_Invoices2001Slovakia_01_Nha so 1_Dien_Copy of KH PHAN BO VON ĐỐI ỨNG NAM 2011 (30 TY phuong án gop WB) 2" xfId="1459" xr:uid="{00000000-0005-0000-0000-0000EA050000}"/>
    <cellStyle name="Dziesiętny [0]_Invoices2001Slovakia_01_Nha so 1_Dien_Copy of KH PHAN BO VON ĐỐI ỨNG NAM 2011 (30 TY phuong án gop WB) 2" xfId="1460" xr:uid="{00000000-0005-0000-0000-0000EB050000}"/>
    <cellStyle name="Dziesietny [0]_Invoices2001Slovakia_01_Nha so 1_Dien_Copy of KH PHAN BO VON ĐỐI ỨNG NAM 2011 (30 TY phuong án gop WB) 2 2" xfId="1461" xr:uid="{00000000-0005-0000-0000-0000EC050000}"/>
    <cellStyle name="Dziesiętny [0]_Invoices2001Slovakia_01_Nha so 1_Dien_Copy of KH PHAN BO VON ĐỐI ỨNG NAM 2011 (30 TY phuong án gop WB) 2 2" xfId="1462" xr:uid="{00000000-0005-0000-0000-0000ED050000}"/>
    <cellStyle name="Dziesietny [0]_Invoices2001Slovakia_01_Nha so 1_Dien_Copy of KH PHAN BO VON ĐỐI ỨNG NAM 2011 (30 TY phuong án gop WB) 3" xfId="1463" xr:uid="{00000000-0005-0000-0000-0000EE050000}"/>
    <cellStyle name="Dziesiętny [0]_Invoices2001Slovakia_01_Nha so 1_Dien_Copy of KH PHAN BO VON ĐỐI ỨNG NAM 2011 (30 TY phuong án gop WB) 3" xfId="1464" xr:uid="{00000000-0005-0000-0000-0000EF050000}"/>
    <cellStyle name="Dziesietny [0]_Invoices2001Slovakia_01_Nha so 1_Dien_Copy of KH PHAN BO VON ĐỐI ỨNG NAM 2011 (30 TY phuong án gop WB) 3 2" xfId="1465" xr:uid="{00000000-0005-0000-0000-0000F0050000}"/>
    <cellStyle name="Dziesiętny [0]_Invoices2001Slovakia_01_Nha so 1_Dien_Copy of KH PHAN BO VON ĐỐI ỨNG NAM 2011 (30 TY phuong án gop WB) 3 2" xfId="1466" xr:uid="{00000000-0005-0000-0000-0000F1050000}"/>
    <cellStyle name="Dziesietny [0]_Invoices2001Slovakia_01_Nha so 1_Dien_Copy of KH PHAN BO VON ĐỐI ỨNG NAM 2011 (30 TY phuong án gop WB)_BIEU KE HOACH  2015 (KTN 6.11 sua)" xfId="1467" xr:uid="{00000000-0005-0000-0000-0000F2050000}"/>
    <cellStyle name="Dziesiętny [0]_Invoices2001Slovakia_01_Nha so 1_Dien_Copy of KH PHAN BO VON ĐỐI ỨNG NAM 2011 (30 TY phuong án gop WB)_BIEU KE HOACH  2015 (KTN 6.11 sua)" xfId="1468" xr:uid="{00000000-0005-0000-0000-0000F3050000}"/>
    <cellStyle name="Dziesietny [0]_Invoices2001Slovakia_01_Nha so 1_Dien_DTTD chieng chan Tham lai 29-9-2009" xfId="1469" xr:uid="{00000000-0005-0000-0000-0000F4050000}"/>
    <cellStyle name="Dziesiętny [0]_Invoices2001Slovakia_01_Nha so 1_Dien_DTTD chieng chan Tham lai 29-9-2009" xfId="1470" xr:uid="{00000000-0005-0000-0000-0000F5050000}"/>
    <cellStyle name="Dziesietny [0]_Invoices2001Slovakia_01_Nha so 1_Dien_DTTD chieng chan Tham lai 29-9-2009 2" xfId="1471" xr:uid="{00000000-0005-0000-0000-0000F6050000}"/>
    <cellStyle name="Dziesiętny [0]_Invoices2001Slovakia_01_Nha so 1_Dien_DTTD chieng chan Tham lai 29-9-2009 2" xfId="1472" xr:uid="{00000000-0005-0000-0000-0000F7050000}"/>
    <cellStyle name="Dziesietny [0]_Invoices2001Slovakia_01_Nha so 1_Dien_DTTD chieng chan Tham lai 29-9-2009 2 2" xfId="1473" xr:uid="{00000000-0005-0000-0000-0000F8050000}"/>
    <cellStyle name="Dziesiętny [0]_Invoices2001Slovakia_01_Nha so 1_Dien_DTTD chieng chan Tham lai 29-9-2009 2 2" xfId="1474" xr:uid="{00000000-0005-0000-0000-0000F9050000}"/>
    <cellStyle name="Dziesietny [0]_Invoices2001Slovakia_01_Nha so 1_Dien_DTTD chieng chan Tham lai 29-9-2009 3" xfId="1475" xr:uid="{00000000-0005-0000-0000-0000FA050000}"/>
    <cellStyle name="Dziesiętny [0]_Invoices2001Slovakia_01_Nha so 1_Dien_DTTD chieng chan Tham lai 29-9-2009 3" xfId="1476" xr:uid="{00000000-0005-0000-0000-0000FB050000}"/>
    <cellStyle name="Dziesietny [0]_Invoices2001Slovakia_01_Nha so 1_Dien_DTTD chieng chan Tham lai 29-9-2009 3 2" xfId="1477" xr:uid="{00000000-0005-0000-0000-0000FC050000}"/>
    <cellStyle name="Dziesiętny [0]_Invoices2001Slovakia_01_Nha so 1_Dien_DTTD chieng chan Tham lai 29-9-2009 3 2" xfId="1478" xr:uid="{00000000-0005-0000-0000-0000FD050000}"/>
    <cellStyle name="Dziesietny [0]_Invoices2001Slovakia_01_Nha so 1_Dien_DTTD chieng chan Tham lai 29-9-2009_BIEU KE HOACH  2015 (KTN 6.11 sua)" xfId="1479" xr:uid="{00000000-0005-0000-0000-0000FE050000}"/>
    <cellStyle name="Dziesiętny [0]_Invoices2001Slovakia_01_Nha so 1_Dien_DTTD chieng chan Tham lai 29-9-2009_BIEU KE HOACH  2015 (KTN 6.11 sua)" xfId="1480" xr:uid="{00000000-0005-0000-0000-0000FF050000}"/>
    <cellStyle name="Dziesietny [0]_Invoices2001Slovakia_01_Nha so 1_Dien_Du toan nuoc San Thang (GD2)" xfId="1481" xr:uid="{00000000-0005-0000-0000-000000060000}"/>
    <cellStyle name="Dziesiętny [0]_Invoices2001Slovakia_01_Nha so 1_Dien_Du toan nuoc San Thang (GD2)" xfId="1482" xr:uid="{00000000-0005-0000-0000-000001060000}"/>
    <cellStyle name="Dziesietny [0]_Invoices2001Slovakia_01_Nha so 1_Dien_Du toan nuoc San Thang (GD2) 2" xfId="1483" xr:uid="{00000000-0005-0000-0000-000002060000}"/>
    <cellStyle name="Dziesiętny [0]_Invoices2001Slovakia_01_Nha so 1_Dien_Du toan nuoc San Thang (GD2) 2" xfId="1484" xr:uid="{00000000-0005-0000-0000-000003060000}"/>
    <cellStyle name="Dziesietny [0]_Invoices2001Slovakia_01_Nha so 1_Dien_Du toan nuoc San Thang (GD2) 2 2" xfId="1485" xr:uid="{00000000-0005-0000-0000-000004060000}"/>
    <cellStyle name="Dziesiętny [0]_Invoices2001Slovakia_01_Nha so 1_Dien_Du toan nuoc San Thang (GD2) 2 2" xfId="1486" xr:uid="{00000000-0005-0000-0000-000005060000}"/>
    <cellStyle name="Dziesietny [0]_Invoices2001Slovakia_01_Nha so 1_Dien_Du toan nuoc San Thang (GD2) 3" xfId="1487" xr:uid="{00000000-0005-0000-0000-000006060000}"/>
    <cellStyle name="Dziesiętny [0]_Invoices2001Slovakia_01_Nha so 1_Dien_Du toan nuoc San Thang (GD2) 3" xfId="1488" xr:uid="{00000000-0005-0000-0000-000007060000}"/>
    <cellStyle name="Dziesietny [0]_Invoices2001Slovakia_01_Nha so 1_Dien_Du toan nuoc San Thang (GD2) 3 2" xfId="1489" xr:uid="{00000000-0005-0000-0000-000008060000}"/>
    <cellStyle name="Dziesiętny [0]_Invoices2001Slovakia_01_Nha so 1_Dien_Du toan nuoc San Thang (GD2) 3 2" xfId="1490" xr:uid="{00000000-0005-0000-0000-000009060000}"/>
    <cellStyle name="Dziesietny [0]_Invoices2001Slovakia_01_Nha so 1_Dien_Du toan nuoc San Thang (GD2) 4" xfId="1491" xr:uid="{00000000-0005-0000-0000-00000A060000}"/>
    <cellStyle name="Dziesiętny [0]_Invoices2001Slovakia_01_Nha so 1_Dien_Du toan nuoc San Thang (GD2) 4" xfId="1492" xr:uid="{00000000-0005-0000-0000-00000B060000}"/>
    <cellStyle name="Dziesietny [0]_Invoices2001Slovakia_01_Nha so 1_Dien_Ke hoach 2010 (theo doi 11-8-2010)" xfId="1493" xr:uid="{00000000-0005-0000-0000-00000C060000}"/>
    <cellStyle name="Dziesiętny [0]_Invoices2001Slovakia_01_Nha so 1_Dien_Ke hoach 2010 (theo doi 11-8-2010)" xfId="1494" xr:uid="{00000000-0005-0000-0000-00000D060000}"/>
    <cellStyle name="Dziesietny [0]_Invoices2001Slovakia_01_Nha so 1_Dien_Ke hoach 2010 (theo doi 11-8-2010) 2" xfId="1495" xr:uid="{00000000-0005-0000-0000-00000E060000}"/>
    <cellStyle name="Dziesiętny [0]_Invoices2001Slovakia_01_Nha so 1_Dien_Ke hoach 2010 (theo doi 11-8-2010) 2" xfId="1496" xr:uid="{00000000-0005-0000-0000-00000F060000}"/>
    <cellStyle name="Dziesietny [0]_Invoices2001Slovakia_01_Nha so 1_Dien_Ke hoach 2010 (theo doi 11-8-2010) 2 2" xfId="1497" xr:uid="{00000000-0005-0000-0000-000010060000}"/>
    <cellStyle name="Dziesiętny [0]_Invoices2001Slovakia_01_Nha so 1_Dien_Ke hoach 2010 (theo doi 11-8-2010) 2 2" xfId="1498" xr:uid="{00000000-0005-0000-0000-000011060000}"/>
    <cellStyle name="Dziesietny [0]_Invoices2001Slovakia_01_Nha so 1_Dien_Ke hoach 2010 (theo doi 11-8-2010) 3" xfId="1499" xr:uid="{00000000-0005-0000-0000-000012060000}"/>
    <cellStyle name="Dziesiętny [0]_Invoices2001Slovakia_01_Nha so 1_Dien_Ke hoach 2010 (theo doi 11-8-2010) 3" xfId="1500" xr:uid="{00000000-0005-0000-0000-000013060000}"/>
    <cellStyle name="Dziesietny [0]_Invoices2001Slovakia_01_Nha so 1_Dien_Ke hoach 2010 (theo doi 11-8-2010) 3 2" xfId="1501" xr:uid="{00000000-0005-0000-0000-000014060000}"/>
    <cellStyle name="Dziesiętny [0]_Invoices2001Slovakia_01_Nha so 1_Dien_Ke hoach 2010 (theo doi 11-8-2010) 3 2" xfId="1502" xr:uid="{00000000-0005-0000-0000-000015060000}"/>
    <cellStyle name="Dziesietny [0]_Invoices2001Slovakia_01_Nha so 1_Dien_Ke hoach 2010 (theo doi 11-8-2010) 4" xfId="1503" xr:uid="{00000000-0005-0000-0000-000016060000}"/>
    <cellStyle name="Dziesiętny [0]_Invoices2001Slovakia_01_Nha so 1_Dien_Ke hoach 2010 (theo doi 11-8-2010) 4" xfId="1504" xr:uid="{00000000-0005-0000-0000-000017060000}"/>
    <cellStyle name="Dziesietny [0]_Invoices2001Slovakia_01_Nha so 1_Dien_ke hoach dau thau 30-6-2010" xfId="1505" xr:uid="{00000000-0005-0000-0000-000018060000}"/>
    <cellStyle name="Dziesiętny [0]_Invoices2001Slovakia_01_Nha so 1_Dien_ke hoach dau thau 30-6-2010" xfId="1506" xr:uid="{00000000-0005-0000-0000-000019060000}"/>
    <cellStyle name="Dziesietny [0]_Invoices2001Slovakia_01_Nha so 1_Dien_ke hoach dau thau 30-6-2010 2" xfId="1507" xr:uid="{00000000-0005-0000-0000-00001A060000}"/>
    <cellStyle name="Dziesiętny [0]_Invoices2001Slovakia_01_Nha so 1_Dien_ke hoach dau thau 30-6-2010 2" xfId="1508" xr:uid="{00000000-0005-0000-0000-00001B060000}"/>
    <cellStyle name="Dziesietny [0]_Invoices2001Slovakia_01_Nha so 1_Dien_ke hoach dau thau 30-6-2010 2 2" xfId="1509" xr:uid="{00000000-0005-0000-0000-00001C060000}"/>
    <cellStyle name="Dziesiętny [0]_Invoices2001Slovakia_01_Nha so 1_Dien_ke hoach dau thau 30-6-2010 2 2" xfId="1510" xr:uid="{00000000-0005-0000-0000-00001D060000}"/>
    <cellStyle name="Dziesietny [0]_Invoices2001Slovakia_01_Nha so 1_Dien_ke hoach dau thau 30-6-2010 3" xfId="1511" xr:uid="{00000000-0005-0000-0000-00001E060000}"/>
    <cellStyle name="Dziesiętny [0]_Invoices2001Slovakia_01_Nha so 1_Dien_ke hoach dau thau 30-6-2010 3" xfId="1512" xr:uid="{00000000-0005-0000-0000-00001F060000}"/>
    <cellStyle name="Dziesietny [0]_Invoices2001Slovakia_01_Nha so 1_Dien_ke hoach dau thau 30-6-2010 3 2" xfId="1513" xr:uid="{00000000-0005-0000-0000-000020060000}"/>
    <cellStyle name="Dziesiętny [0]_Invoices2001Slovakia_01_Nha so 1_Dien_ke hoach dau thau 30-6-2010 3 2" xfId="1514" xr:uid="{00000000-0005-0000-0000-000021060000}"/>
    <cellStyle name="Dziesietny [0]_Invoices2001Slovakia_01_Nha so 1_Dien_ke hoach dau thau 30-6-2010 4" xfId="1515" xr:uid="{00000000-0005-0000-0000-000022060000}"/>
    <cellStyle name="Dziesiętny [0]_Invoices2001Slovakia_01_Nha so 1_Dien_ke hoach dau thau 30-6-2010 4" xfId="1516" xr:uid="{00000000-0005-0000-0000-000023060000}"/>
    <cellStyle name="Dziesietny [0]_Invoices2001Slovakia_01_Nha so 1_Dien_KH Von 2012 gui BKH 1" xfId="1517" xr:uid="{00000000-0005-0000-0000-000024060000}"/>
    <cellStyle name="Dziesiętny [0]_Invoices2001Slovakia_01_Nha so 1_Dien_KH Von 2012 gui BKH 1" xfId="1518" xr:uid="{00000000-0005-0000-0000-000025060000}"/>
    <cellStyle name="Dziesietny [0]_Invoices2001Slovakia_01_Nha so 1_Dien_KH Von 2012 gui BKH 1 2" xfId="1519" xr:uid="{00000000-0005-0000-0000-000026060000}"/>
    <cellStyle name="Dziesiętny [0]_Invoices2001Slovakia_01_Nha so 1_Dien_KH Von 2012 gui BKH 1 2" xfId="1520" xr:uid="{00000000-0005-0000-0000-000027060000}"/>
    <cellStyle name="Dziesietny [0]_Invoices2001Slovakia_01_Nha so 1_Dien_KH Von 2012 gui BKH 1 2 2" xfId="1521" xr:uid="{00000000-0005-0000-0000-000028060000}"/>
    <cellStyle name="Dziesiętny [0]_Invoices2001Slovakia_01_Nha so 1_Dien_KH Von 2012 gui BKH 1 2 2" xfId="1522" xr:uid="{00000000-0005-0000-0000-000029060000}"/>
    <cellStyle name="Dziesietny [0]_Invoices2001Slovakia_01_Nha so 1_Dien_KH Von 2012 gui BKH 1 3" xfId="1523" xr:uid="{00000000-0005-0000-0000-00002A060000}"/>
    <cellStyle name="Dziesiętny [0]_Invoices2001Slovakia_01_Nha so 1_Dien_KH Von 2012 gui BKH 1 3" xfId="1524" xr:uid="{00000000-0005-0000-0000-00002B060000}"/>
    <cellStyle name="Dziesietny [0]_Invoices2001Slovakia_01_Nha so 1_Dien_KH Von 2012 gui BKH 1 3 2" xfId="1525" xr:uid="{00000000-0005-0000-0000-00002C060000}"/>
    <cellStyle name="Dziesiętny [0]_Invoices2001Slovakia_01_Nha so 1_Dien_KH Von 2012 gui BKH 1 3 2" xfId="1526" xr:uid="{00000000-0005-0000-0000-00002D060000}"/>
    <cellStyle name="Dziesietny [0]_Invoices2001Slovakia_01_Nha so 1_Dien_KH Von 2012 gui BKH 1_BIEU KE HOACH  2015 (KTN 6.11 sua)" xfId="1527" xr:uid="{00000000-0005-0000-0000-00002E060000}"/>
    <cellStyle name="Dziesiętny [0]_Invoices2001Slovakia_01_Nha so 1_Dien_KH Von 2012 gui BKH 1_BIEU KE HOACH  2015 (KTN 6.11 sua)" xfId="1528" xr:uid="{00000000-0005-0000-0000-00002F060000}"/>
    <cellStyle name="Dziesietny [0]_Invoices2001Slovakia_01_Nha so 1_Dien_QD ke hoach dau thau" xfId="1529" xr:uid="{00000000-0005-0000-0000-000030060000}"/>
    <cellStyle name="Dziesiętny [0]_Invoices2001Slovakia_01_Nha so 1_Dien_QD ke hoach dau thau" xfId="1530" xr:uid="{00000000-0005-0000-0000-000031060000}"/>
    <cellStyle name="Dziesietny [0]_Invoices2001Slovakia_01_Nha so 1_Dien_QD ke hoach dau thau 2" xfId="1531" xr:uid="{00000000-0005-0000-0000-000032060000}"/>
    <cellStyle name="Dziesiętny [0]_Invoices2001Slovakia_01_Nha so 1_Dien_QD ke hoach dau thau 2" xfId="1532" xr:uid="{00000000-0005-0000-0000-000033060000}"/>
    <cellStyle name="Dziesietny [0]_Invoices2001Slovakia_01_Nha so 1_Dien_QD ke hoach dau thau 2 2" xfId="1533" xr:uid="{00000000-0005-0000-0000-000034060000}"/>
    <cellStyle name="Dziesiętny [0]_Invoices2001Slovakia_01_Nha so 1_Dien_QD ke hoach dau thau 2 2" xfId="1534" xr:uid="{00000000-0005-0000-0000-000035060000}"/>
    <cellStyle name="Dziesietny [0]_Invoices2001Slovakia_01_Nha so 1_Dien_QD ke hoach dau thau 3" xfId="1535" xr:uid="{00000000-0005-0000-0000-000036060000}"/>
    <cellStyle name="Dziesiętny [0]_Invoices2001Slovakia_01_Nha so 1_Dien_QD ke hoach dau thau 3" xfId="1536" xr:uid="{00000000-0005-0000-0000-000037060000}"/>
    <cellStyle name="Dziesietny [0]_Invoices2001Slovakia_01_Nha so 1_Dien_QD ke hoach dau thau 3 2" xfId="1537" xr:uid="{00000000-0005-0000-0000-000038060000}"/>
    <cellStyle name="Dziesiętny [0]_Invoices2001Slovakia_01_Nha so 1_Dien_QD ke hoach dau thau 3 2" xfId="1538" xr:uid="{00000000-0005-0000-0000-000039060000}"/>
    <cellStyle name="Dziesietny [0]_Invoices2001Slovakia_01_Nha so 1_Dien_QD ke hoach dau thau 4" xfId="1539" xr:uid="{00000000-0005-0000-0000-00003A060000}"/>
    <cellStyle name="Dziesiętny [0]_Invoices2001Slovakia_01_Nha so 1_Dien_QD ke hoach dau thau 4" xfId="1540" xr:uid="{00000000-0005-0000-0000-00003B060000}"/>
    <cellStyle name="Dziesietny [0]_Invoices2001Slovakia_01_Nha so 1_Dien_tinh toan hoang ha" xfId="1541" xr:uid="{00000000-0005-0000-0000-00003C060000}"/>
    <cellStyle name="Dziesiętny [0]_Invoices2001Slovakia_01_Nha so 1_Dien_tinh toan hoang ha" xfId="1542" xr:uid="{00000000-0005-0000-0000-00003D060000}"/>
    <cellStyle name="Dziesietny [0]_Invoices2001Slovakia_01_Nha so 1_Dien_tinh toan hoang ha 2" xfId="1543" xr:uid="{00000000-0005-0000-0000-00003E060000}"/>
    <cellStyle name="Dziesiętny [0]_Invoices2001Slovakia_01_Nha so 1_Dien_tinh toan hoang ha 2" xfId="1544" xr:uid="{00000000-0005-0000-0000-00003F060000}"/>
    <cellStyle name="Dziesietny [0]_Invoices2001Slovakia_01_Nha so 1_Dien_tinh toan hoang ha 2 2" xfId="1545" xr:uid="{00000000-0005-0000-0000-000040060000}"/>
    <cellStyle name="Dziesiętny [0]_Invoices2001Slovakia_01_Nha so 1_Dien_tinh toan hoang ha 2 2" xfId="1546" xr:uid="{00000000-0005-0000-0000-000041060000}"/>
    <cellStyle name="Dziesietny [0]_Invoices2001Slovakia_01_Nha so 1_Dien_tinh toan hoang ha 3" xfId="1547" xr:uid="{00000000-0005-0000-0000-000042060000}"/>
    <cellStyle name="Dziesiętny [0]_Invoices2001Slovakia_01_Nha so 1_Dien_tinh toan hoang ha 3" xfId="1548" xr:uid="{00000000-0005-0000-0000-000043060000}"/>
    <cellStyle name="Dziesietny [0]_Invoices2001Slovakia_01_Nha so 1_Dien_tinh toan hoang ha 3 2" xfId="1549" xr:uid="{00000000-0005-0000-0000-000044060000}"/>
    <cellStyle name="Dziesiętny [0]_Invoices2001Slovakia_01_Nha so 1_Dien_tinh toan hoang ha 3 2" xfId="1550" xr:uid="{00000000-0005-0000-0000-000045060000}"/>
    <cellStyle name="Dziesietny [0]_Invoices2001Slovakia_01_Nha so 1_Dien_tinh toan hoang ha 4" xfId="1551" xr:uid="{00000000-0005-0000-0000-000046060000}"/>
    <cellStyle name="Dziesiętny [0]_Invoices2001Slovakia_01_Nha so 1_Dien_tinh toan hoang ha 4" xfId="1552" xr:uid="{00000000-0005-0000-0000-000047060000}"/>
    <cellStyle name="Dziesietny [0]_Invoices2001Slovakia_01_Nha so 1_Dien_Tong von ĐTPT" xfId="1553" xr:uid="{00000000-0005-0000-0000-000048060000}"/>
    <cellStyle name="Dziesiętny [0]_Invoices2001Slovakia_01_Nha so 1_Dien_Tong von ĐTPT" xfId="1554" xr:uid="{00000000-0005-0000-0000-000049060000}"/>
    <cellStyle name="Dziesietny [0]_Invoices2001Slovakia_01_Nha so 1_Dien_Tong von ĐTPT 2" xfId="1555" xr:uid="{00000000-0005-0000-0000-00004A060000}"/>
    <cellStyle name="Dziesiętny [0]_Invoices2001Slovakia_01_Nha so 1_Dien_Tong von ĐTPT 2" xfId="1556" xr:uid="{00000000-0005-0000-0000-00004B060000}"/>
    <cellStyle name="Dziesietny [0]_Invoices2001Slovakia_01_Nha so 1_Dien_Tong von ĐTPT 2 2" xfId="1557" xr:uid="{00000000-0005-0000-0000-00004C060000}"/>
    <cellStyle name="Dziesiętny [0]_Invoices2001Slovakia_01_Nha so 1_Dien_Tong von ĐTPT 2 2" xfId="1558" xr:uid="{00000000-0005-0000-0000-00004D060000}"/>
    <cellStyle name="Dziesietny [0]_Invoices2001Slovakia_01_Nha so 1_Dien_Tong von ĐTPT 3" xfId="1559" xr:uid="{00000000-0005-0000-0000-00004E060000}"/>
    <cellStyle name="Dziesiętny [0]_Invoices2001Slovakia_01_Nha so 1_Dien_Tong von ĐTPT 3" xfId="1560" xr:uid="{00000000-0005-0000-0000-00004F060000}"/>
    <cellStyle name="Dziesietny [0]_Invoices2001Slovakia_01_Nha so 1_Dien_Tong von ĐTPT 3 2" xfId="1561" xr:uid="{00000000-0005-0000-0000-000050060000}"/>
    <cellStyle name="Dziesiętny [0]_Invoices2001Slovakia_01_Nha so 1_Dien_Tong von ĐTPT 3 2" xfId="1562" xr:uid="{00000000-0005-0000-0000-000051060000}"/>
    <cellStyle name="Dziesietny [0]_Invoices2001Slovakia_01_Nha so 1_Dien_Tong von ĐTPT 4" xfId="1563" xr:uid="{00000000-0005-0000-0000-000052060000}"/>
    <cellStyle name="Dziesiętny [0]_Invoices2001Slovakia_01_Nha so 1_Dien_Tong von ĐTPT 4" xfId="1564" xr:uid="{00000000-0005-0000-0000-000053060000}"/>
    <cellStyle name="Dziesietny [0]_Invoices2001Slovakia_10_Nha so 10_Dien1" xfId="1565" xr:uid="{00000000-0005-0000-0000-000054060000}"/>
    <cellStyle name="Dziesiętny [0]_Invoices2001Slovakia_10_Nha so 10_Dien1" xfId="1566" xr:uid="{00000000-0005-0000-0000-000055060000}"/>
    <cellStyle name="Dziesietny [0]_Invoices2001Slovakia_10_Nha so 10_Dien1 2" xfId="1567" xr:uid="{00000000-0005-0000-0000-000056060000}"/>
    <cellStyle name="Dziesiętny [0]_Invoices2001Slovakia_10_Nha so 10_Dien1 2" xfId="1568" xr:uid="{00000000-0005-0000-0000-000057060000}"/>
    <cellStyle name="Dziesietny [0]_Invoices2001Slovakia_10_Nha so 10_Dien1 3" xfId="1569" xr:uid="{00000000-0005-0000-0000-000058060000}"/>
    <cellStyle name="Dziesiętny [0]_Invoices2001Slovakia_10_Nha so 10_Dien1 3" xfId="1570" xr:uid="{00000000-0005-0000-0000-000059060000}"/>
    <cellStyle name="Dziesietny [0]_Invoices2001Slovakia_10_Nha so 10_Dien1 4" xfId="1571" xr:uid="{00000000-0005-0000-0000-00005A060000}"/>
    <cellStyle name="Dziesiętny [0]_Invoices2001Slovakia_10_Nha so 10_Dien1 4" xfId="1572" xr:uid="{00000000-0005-0000-0000-00005B060000}"/>
    <cellStyle name="Dziesietny [0]_Invoices2001Slovakia_10_Nha so 10_Dien1_bieu ke hoach dau thau" xfId="1573" xr:uid="{00000000-0005-0000-0000-00005C060000}"/>
    <cellStyle name="Dziesiętny [0]_Invoices2001Slovakia_10_Nha so 10_Dien1_bieu ke hoach dau thau" xfId="1574" xr:uid="{00000000-0005-0000-0000-00005D060000}"/>
    <cellStyle name="Dziesietny [0]_Invoices2001Slovakia_10_Nha so 10_Dien1_bieu ke hoach dau thau 2" xfId="1575" xr:uid="{00000000-0005-0000-0000-00005E060000}"/>
    <cellStyle name="Dziesiętny [0]_Invoices2001Slovakia_10_Nha so 10_Dien1_bieu ke hoach dau thau 2" xfId="1576" xr:uid="{00000000-0005-0000-0000-00005F060000}"/>
    <cellStyle name="Dziesietny [0]_Invoices2001Slovakia_10_Nha so 10_Dien1_bieu ke hoach dau thau 2 2" xfId="1577" xr:uid="{00000000-0005-0000-0000-000060060000}"/>
    <cellStyle name="Dziesiętny [0]_Invoices2001Slovakia_10_Nha so 10_Dien1_bieu ke hoach dau thau 2 2" xfId="1578" xr:uid="{00000000-0005-0000-0000-000061060000}"/>
    <cellStyle name="Dziesietny [0]_Invoices2001Slovakia_10_Nha so 10_Dien1_bieu ke hoach dau thau 3" xfId="1579" xr:uid="{00000000-0005-0000-0000-000062060000}"/>
    <cellStyle name="Dziesiętny [0]_Invoices2001Slovakia_10_Nha so 10_Dien1_bieu ke hoach dau thau 3" xfId="1580" xr:uid="{00000000-0005-0000-0000-000063060000}"/>
    <cellStyle name="Dziesietny [0]_Invoices2001Slovakia_10_Nha so 10_Dien1_bieu ke hoach dau thau 3 2" xfId="1581" xr:uid="{00000000-0005-0000-0000-000064060000}"/>
    <cellStyle name="Dziesiętny [0]_Invoices2001Slovakia_10_Nha so 10_Dien1_bieu ke hoach dau thau 3 2" xfId="1582" xr:uid="{00000000-0005-0000-0000-000065060000}"/>
    <cellStyle name="Dziesietny [0]_Invoices2001Slovakia_10_Nha so 10_Dien1_bieu ke hoach dau thau 4" xfId="1583" xr:uid="{00000000-0005-0000-0000-000066060000}"/>
    <cellStyle name="Dziesiętny [0]_Invoices2001Slovakia_10_Nha so 10_Dien1_bieu ke hoach dau thau 4" xfId="1584" xr:uid="{00000000-0005-0000-0000-000067060000}"/>
    <cellStyle name="Dziesietny [0]_Invoices2001Slovakia_10_Nha so 10_Dien1_bieu ke hoach dau thau truong mam non SKH" xfId="1585" xr:uid="{00000000-0005-0000-0000-000068060000}"/>
    <cellStyle name="Dziesiętny [0]_Invoices2001Slovakia_10_Nha so 10_Dien1_bieu ke hoach dau thau truong mam non SKH" xfId="1586" xr:uid="{00000000-0005-0000-0000-000069060000}"/>
    <cellStyle name="Dziesietny [0]_Invoices2001Slovakia_10_Nha so 10_Dien1_bieu ke hoach dau thau truong mam non SKH 2" xfId="1587" xr:uid="{00000000-0005-0000-0000-00006A060000}"/>
    <cellStyle name="Dziesiętny [0]_Invoices2001Slovakia_10_Nha so 10_Dien1_bieu ke hoach dau thau truong mam non SKH 2" xfId="1588" xr:uid="{00000000-0005-0000-0000-00006B060000}"/>
    <cellStyle name="Dziesietny [0]_Invoices2001Slovakia_10_Nha so 10_Dien1_bieu ke hoach dau thau truong mam non SKH 2 2" xfId="1589" xr:uid="{00000000-0005-0000-0000-00006C060000}"/>
    <cellStyle name="Dziesiętny [0]_Invoices2001Slovakia_10_Nha so 10_Dien1_bieu ke hoach dau thau truong mam non SKH 2 2" xfId="1590" xr:uid="{00000000-0005-0000-0000-00006D060000}"/>
    <cellStyle name="Dziesietny [0]_Invoices2001Slovakia_10_Nha so 10_Dien1_bieu ke hoach dau thau truong mam non SKH 3" xfId="1591" xr:uid="{00000000-0005-0000-0000-00006E060000}"/>
    <cellStyle name="Dziesiętny [0]_Invoices2001Slovakia_10_Nha so 10_Dien1_bieu ke hoach dau thau truong mam non SKH 3" xfId="1592" xr:uid="{00000000-0005-0000-0000-00006F060000}"/>
    <cellStyle name="Dziesietny [0]_Invoices2001Slovakia_10_Nha so 10_Dien1_bieu ke hoach dau thau truong mam non SKH 3 2" xfId="1593" xr:uid="{00000000-0005-0000-0000-000070060000}"/>
    <cellStyle name="Dziesiętny [0]_Invoices2001Slovakia_10_Nha so 10_Dien1_bieu ke hoach dau thau truong mam non SKH 3 2" xfId="1594" xr:uid="{00000000-0005-0000-0000-000071060000}"/>
    <cellStyle name="Dziesietny [0]_Invoices2001Slovakia_10_Nha so 10_Dien1_bieu ke hoach dau thau truong mam non SKH 4" xfId="1595" xr:uid="{00000000-0005-0000-0000-000072060000}"/>
    <cellStyle name="Dziesiętny [0]_Invoices2001Slovakia_10_Nha so 10_Dien1_bieu ke hoach dau thau truong mam non SKH 4" xfId="1596" xr:uid="{00000000-0005-0000-0000-000073060000}"/>
    <cellStyle name="Dziesietny [0]_Invoices2001Slovakia_10_Nha so 10_Dien1_bieu tong hop lai kh von 2011 gui phong TH-KTDN" xfId="1597" xr:uid="{00000000-0005-0000-0000-000074060000}"/>
    <cellStyle name="Dziesiętny [0]_Invoices2001Slovakia_10_Nha so 10_Dien1_bieu tong hop lai kh von 2011 gui phong TH-KTDN" xfId="1598" xr:uid="{00000000-0005-0000-0000-000075060000}"/>
    <cellStyle name="Dziesietny [0]_Invoices2001Slovakia_10_Nha so 10_Dien1_bieu tong hop lai kh von 2011 gui phong TH-KTDN 2" xfId="1599" xr:uid="{00000000-0005-0000-0000-000076060000}"/>
    <cellStyle name="Dziesiętny [0]_Invoices2001Slovakia_10_Nha so 10_Dien1_bieu tong hop lai kh von 2011 gui phong TH-KTDN 2" xfId="1600" xr:uid="{00000000-0005-0000-0000-000077060000}"/>
    <cellStyle name="Dziesietny [0]_Invoices2001Slovakia_10_Nha so 10_Dien1_bieu tong hop lai kh von 2011 gui phong TH-KTDN 2 2" xfId="1601" xr:uid="{00000000-0005-0000-0000-000078060000}"/>
    <cellStyle name="Dziesiętny [0]_Invoices2001Slovakia_10_Nha so 10_Dien1_bieu tong hop lai kh von 2011 gui phong TH-KTDN 2 2" xfId="1602" xr:uid="{00000000-0005-0000-0000-000079060000}"/>
    <cellStyle name="Dziesietny [0]_Invoices2001Slovakia_10_Nha so 10_Dien1_bieu tong hop lai kh von 2011 gui phong TH-KTDN 3" xfId="1603" xr:uid="{00000000-0005-0000-0000-00007A060000}"/>
    <cellStyle name="Dziesiętny [0]_Invoices2001Slovakia_10_Nha so 10_Dien1_bieu tong hop lai kh von 2011 gui phong TH-KTDN 3" xfId="1604" xr:uid="{00000000-0005-0000-0000-00007B060000}"/>
    <cellStyle name="Dziesietny [0]_Invoices2001Slovakia_10_Nha so 10_Dien1_bieu tong hop lai kh von 2011 gui phong TH-KTDN 3 2" xfId="1605" xr:uid="{00000000-0005-0000-0000-00007C060000}"/>
    <cellStyle name="Dziesiętny [0]_Invoices2001Slovakia_10_Nha so 10_Dien1_bieu tong hop lai kh von 2011 gui phong TH-KTDN 3 2" xfId="1606" xr:uid="{00000000-0005-0000-0000-00007D060000}"/>
    <cellStyle name="Dziesietny [0]_Invoices2001Slovakia_10_Nha so 10_Dien1_bieu tong hop lai kh von 2011 gui phong TH-KTDN_BIEU KE HOACH  2015 (KTN 6.11 sua)" xfId="1607" xr:uid="{00000000-0005-0000-0000-00007E060000}"/>
    <cellStyle name="Dziesiętny [0]_Invoices2001Slovakia_10_Nha so 10_Dien1_bieu tong hop lai kh von 2011 gui phong TH-KTDN_BIEU KE HOACH  2015 (KTN 6.11 sua)" xfId="1608" xr:uid="{00000000-0005-0000-0000-00007F060000}"/>
    <cellStyle name="Dziesietny [0]_Invoices2001Slovakia_10_Nha so 10_Dien1_Book1" xfId="1609" xr:uid="{00000000-0005-0000-0000-000080060000}"/>
    <cellStyle name="Dziesiętny [0]_Invoices2001Slovakia_10_Nha so 10_Dien1_Book1" xfId="1610" xr:uid="{00000000-0005-0000-0000-000081060000}"/>
    <cellStyle name="Dziesietny [0]_Invoices2001Slovakia_10_Nha so 10_Dien1_Book1 2" xfId="1611" xr:uid="{00000000-0005-0000-0000-000082060000}"/>
    <cellStyle name="Dziesiętny [0]_Invoices2001Slovakia_10_Nha so 10_Dien1_Book1 2" xfId="1612" xr:uid="{00000000-0005-0000-0000-000083060000}"/>
    <cellStyle name="Dziesietny [0]_Invoices2001Slovakia_10_Nha so 10_Dien1_Book1 2 2" xfId="1613" xr:uid="{00000000-0005-0000-0000-000084060000}"/>
    <cellStyle name="Dziesiętny [0]_Invoices2001Slovakia_10_Nha so 10_Dien1_Book1 2 2" xfId="1614" xr:uid="{00000000-0005-0000-0000-000085060000}"/>
    <cellStyle name="Dziesietny [0]_Invoices2001Slovakia_10_Nha so 10_Dien1_Book1 3" xfId="1615" xr:uid="{00000000-0005-0000-0000-000086060000}"/>
    <cellStyle name="Dziesiętny [0]_Invoices2001Slovakia_10_Nha so 10_Dien1_Book1 3" xfId="1616" xr:uid="{00000000-0005-0000-0000-000087060000}"/>
    <cellStyle name="Dziesietny [0]_Invoices2001Slovakia_10_Nha so 10_Dien1_Book1 3 2" xfId="1617" xr:uid="{00000000-0005-0000-0000-000088060000}"/>
    <cellStyle name="Dziesiętny [0]_Invoices2001Slovakia_10_Nha so 10_Dien1_Book1 3 2" xfId="1618" xr:uid="{00000000-0005-0000-0000-000089060000}"/>
    <cellStyle name="Dziesietny [0]_Invoices2001Slovakia_10_Nha so 10_Dien1_Book1 4" xfId="1619" xr:uid="{00000000-0005-0000-0000-00008A060000}"/>
    <cellStyle name="Dziesiętny [0]_Invoices2001Slovakia_10_Nha so 10_Dien1_Book1 4" xfId="1620" xr:uid="{00000000-0005-0000-0000-00008B060000}"/>
    <cellStyle name="Dziesietny [0]_Invoices2001Slovakia_10_Nha so 10_Dien1_Book1_Ke hoach 2010 (theo doi 11-8-2010)" xfId="1621" xr:uid="{00000000-0005-0000-0000-00008C060000}"/>
    <cellStyle name="Dziesiętny [0]_Invoices2001Slovakia_10_Nha so 10_Dien1_Book1_Ke hoach 2010 (theo doi 11-8-2010)" xfId="1622" xr:uid="{00000000-0005-0000-0000-00008D060000}"/>
    <cellStyle name="Dziesietny [0]_Invoices2001Slovakia_10_Nha so 10_Dien1_Book1_Ke hoach 2010 (theo doi 11-8-2010) 2" xfId="1623" xr:uid="{00000000-0005-0000-0000-00008E060000}"/>
    <cellStyle name="Dziesiętny [0]_Invoices2001Slovakia_10_Nha so 10_Dien1_Book1_Ke hoach 2010 (theo doi 11-8-2010) 2" xfId="1624" xr:uid="{00000000-0005-0000-0000-00008F060000}"/>
    <cellStyle name="Dziesietny [0]_Invoices2001Slovakia_10_Nha so 10_Dien1_Book1_Ke hoach 2010 (theo doi 11-8-2010) 2 2" xfId="1625" xr:uid="{00000000-0005-0000-0000-000090060000}"/>
    <cellStyle name="Dziesiętny [0]_Invoices2001Slovakia_10_Nha so 10_Dien1_Book1_Ke hoach 2010 (theo doi 11-8-2010) 2 2" xfId="1626" xr:uid="{00000000-0005-0000-0000-000091060000}"/>
    <cellStyle name="Dziesietny [0]_Invoices2001Slovakia_10_Nha so 10_Dien1_Book1_Ke hoach 2010 (theo doi 11-8-2010) 3" xfId="1627" xr:uid="{00000000-0005-0000-0000-000092060000}"/>
    <cellStyle name="Dziesiętny [0]_Invoices2001Slovakia_10_Nha so 10_Dien1_Book1_Ke hoach 2010 (theo doi 11-8-2010) 3" xfId="1628" xr:uid="{00000000-0005-0000-0000-000093060000}"/>
    <cellStyle name="Dziesietny [0]_Invoices2001Slovakia_10_Nha so 10_Dien1_Book1_Ke hoach 2010 (theo doi 11-8-2010) 3 2" xfId="1629" xr:uid="{00000000-0005-0000-0000-000094060000}"/>
    <cellStyle name="Dziesiętny [0]_Invoices2001Slovakia_10_Nha so 10_Dien1_Book1_Ke hoach 2010 (theo doi 11-8-2010) 3 2" xfId="1630" xr:uid="{00000000-0005-0000-0000-000095060000}"/>
    <cellStyle name="Dziesietny [0]_Invoices2001Slovakia_10_Nha so 10_Dien1_Book1_Ke hoach 2010 (theo doi 11-8-2010)_BIEU KE HOACH  2015 (KTN 6.11 sua)" xfId="1631" xr:uid="{00000000-0005-0000-0000-000096060000}"/>
    <cellStyle name="Dziesiętny [0]_Invoices2001Slovakia_10_Nha so 10_Dien1_Book1_Ke hoach 2010 (theo doi 11-8-2010)_BIEU KE HOACH  2015 (KTN 6.11 sua)" xfId="1632" xr:uid="{00000000-0005-0000-0000-000097060000}"/>
    <cellStyle name="Dziesietny [0]_Invoices2001Slovakia_10_Nha so 10_Dien1_Book1_ke hoach dau thau 30-6-2010" xfId="1633" xr:uid="{00000000-0005-0000-0000-000098060000}"/>
    <cellStyle name="Dziesiętny [0]_Invoices2001Slovakia_10_Nha so 10_Dien1_Book1_ke hoach dau thau 30-6-2010" xfId="1634" xr:uid="{00000000-0005-0000-0000-000099060000}"/>
    <cellStyle name="Dziesietny [0]_Invoices2001Slovakia_10_Nha so 10_Dien1_Book1_ke hoach dau thau 30-6-2010 2" xfId="1635" xr:uid="{00000000-0005-0000-0000-00009A060000}"/>
    <cellStyle name="Dziesiętny [0]_Invoices2001Slovakia_10_Nha so 10_Dien1_Book1_ke hoach dau thau 30-6-2010 2" xfId="1636" xr:uid="{00000000-0005-0000-0000-00009B060000}"/>
    <cellStyle name="Dziesietny [0]_Invoices2001Slovakia_10_Nha so 10_Dien1_Book1_ke hoach dau thau 30-6-2010 2 2" xfId="1637" xr:uid="{00000000-0005-0000-0000-00009C060000}"/>
    <cellStyle name="Dziesiętny [0]_Invoices2001Slovakia_10_Nha so 10_Dien1_Book1_ke hoach dau thau 30-6-2010 2 2" xfId="1638" xr:uid="{00000000-0005-0000-0000-00009D060000}"/>
    <cellStyle name="Dziesietny [0]_Invoices2001Slovakia_10_Nha so 10_Dien1_Book1_ke hoach dau thau 30-6-2010 3" xfId="1639" xr:uid="{00000000-0005-0000-0000-00009E060000}"/>
    <cellStyle name="Dziesiętny [0]_Invoices2001Slovakia_10_Nha so 10_Dien1_Book1_ke hoach dau thau 30-6-2010 3" xfId="1640" xr:uid="{00000000-0005-0000-0000-00009F060000}"/>
    <cellStyle name="Dziesietny [0]_Invoices2001Slovakia_10_Nha so 10_Dien1_Book1_ke hoach dau thau 30-6-2010 3 2" xfId="1641" xr:uid="{00000000-0005-0000-0000-0000A0060000}"/>
    <cellStyle name="Dziesiętny [0]_Invoices2001Slovakia_10_Nha so 10_Dien1_Book1_ke hoach dau thau 30-6-2010 3 2" xfId="1642" xr:uid="{00000000-0005-0000-0000-0000A1060000}"/>
    <cellStyle name="Dziesietny [0]_Invoices2001Slovakia_10_Nha so 10_Dien1_Book1_ke hoach dau thau 30-6-2010_BIEU KE HOACH  2015 (KTN 6.11 sua)" xfId="1643" xr:uid="{00000000-0005-0000-0000-0000A2060000}"/>
    <cellStyle name="Dziesiętny [0]_Invoices2001Slovakia_10_Nha so 10_Dien1_Book1_ke hoach dau thau 30-6-2010_BIEU KE HOACH  2015 (KTN 6.11 sua)" xfId="1644" xr:uid="{00000000-0005-0000-0000-0000A3060000}"/>
    <cellStyle name="Dziesietny [0]_Invoices2001Slovakia_10_Nha so 10_Dien1_Copy of KH PHAN BO VON ĐỐI ỨNG NAM 2011 (30 TY phuong án gop WB)" xfId="1645" xr:uid="{00000000-0005-0000-0000-0000A4060000}"/>
    <cellStyle name="Dziesiętny [0]_Invoices2001Slovakia_10_Nha so 10_Dien1_Copy of KH PHAN BO VON ĐỐI ỨNG NAM 2011 (30 TY phuong án gop WB)" xfId="1646" xr:uid="{00000000-0005-0000-0000-0000A5060000}"/>
    <cellStyle name="Dziesietny [0]_Invoices2001Slovakia_10_Nha so 10_Dien1_Copy of KH PHAN BO VON ĐỐI ỨNG NAM 2011 (30 TY phuong án gop WB) 2" xfId="1647" xr:uid="{00000000-0005-0000-0000-0000A6060000}"/>
    <cellStyle name="Dziesiętny [0]_Invoices2001Slovakia_10_Nha so 10_Dien1_Copy of KH PHAN BO VON ĐỐI ỨNG NAM 2011 (30 TY phuong án gop WB) 2" xfId="1648" xr:uid="{00000000-0005-0000-0000-0000A7060000}"/>
    <cellStyle name="Dziesietny [0]_Invoices2001Slovakia_10_Nha so 10_Dien1_Copy of KH PHAN BO VON ĐỐI ỨNG NAM 2011 (30 TY phuong án gop WB) 2 2" xfId="1649" xr:uid="{00000000-0005-0000-0000-0000A8060000}"/>
    <cellStyle name="Dziesiętny [0]_Invoices2001Slovakia_10_Nha so 10_Dien1_Copy of KH PHAN BO VON ĐỐI ỨNG NAM 2011 (30 TY phuong án gop WB) 2 2" xfId="1650" xr:uid="{00000000-0005-0000-0000-0000A9060000}"/>
    <cellStyle name="Dziesietny [0]_Invoices2001Slovakia_10_Nha so 10_Dien1_Copy of KH PHAN BO VON ĐỐI ỨNG NAM 2011 (30 TY phuong án gop WB) 3" xfId="1651" xr:uid="{00000000-0005-0000-0000-0000AA060000}"/>
    <cellStyle name="Dziesiętny [0]_Invoices2001Slovakia_10_Nha so 10_Dien1_Copy of KH PHAN BO VON ĐỐI ỨNG NAM 2011 (30 TY phuong án gop WB) 3" xfId="1652" xr:uid="{00000000-0005-0000-0000-0000AB060000}"/>
    <cellStyle name="Dziesietny [0]_Invoices2001Slovakia_10_Nha so 10_Dien1_Copy of KH PHAN BO VON ĐỐI ỨNG NAM 2011 (30 TY phuong án gop WB) 3 2" xfId="1653" xr:uid="{00000000-0005-0000-0000-0000AC060000}"/>
    <cellStyle name="Dziesiętny [0]_Invoices2001Slovakia_10_Nha so 10_Dien1_Copy of KH PHAN BO VON ĐỐI ỨNG NAM 2011 (30 TY phuong án gop WB) 3 2" xfId="1654" xr:uid="{00000000-0005-0000-0000-0000AD060000}"/>
    <cellStyle name="Dziesietny [0]_Invoices2001Slovakia_10_Nha so 10_Dien1_Copy of KH PHAN BO VON ĐỐI ỨNG NAM 2011 (30 TY phuong án gop WB)_BIEU KE HOACH  2015 (KTN 6.11 sua)" xfId="1655" xr:uid="{00000000-0005-0000-0000-0000AE060000}"/>
    <cellStyle name="Dziesiętny [0]_Invoices2001Slovakia_10_Nha so 10_Dien1_Copy of KH PHAN BO VON ĐỐI ỨNG NAM 2011 (30 TY phuong án gop WB)_BIEU KE HOACH  2015 (KTN 6.11 sua)" xfId="1656" xr:uid="{00000000-0005-0000-0000-0000AF060000}"/>
    <cellStyle name="Dziesietny [0]_Invoices2001Slovakia_10_Nha so 10_Dien1_DTTD chieng chan Tham lai 29-9-2009" xfId="1657" xr:uid="{00000000-0005-0000-0000-0000B0060000}"/>
    <cellStyle name="Dziesiętny [0]_Invoices2001Slovakia_10_Nha so 10_Dien1_DTTD chieng chan Tham lai 29-9-2009" xfId="1658" xr:uid="{00000000-0005-0000-0000-0000B1060000}"/>
    <cellStyle name="Dziesietny [0]_Invoices2001Slovakia_10_Nha so 10_Dien1_DTTD chieng chan Tham lai 29-9-2009 2" xfId="1659" xr:uid="{00000000-0005-0000-0000-0000B2060000}"/>
    <cellStyle name="Dziesiętny [0]_Invoices2001Slovakia_10_Nha so 10_Dien1_DTTD chieng chan Tham lai 29-9-2009 2" xfId="1660" xr:uid="{00000000-0005-0000-0000-0000B3060000}"/>
    <cellStyle name="Dziesietny [0]_Invoices2001Slovakia_10_Nha so 10_Dien1_DTTD chieng chan Tham lai 29-9-2009 2 2" xfId="1661" xr:uid="{00000000-0005-0000-0000-0000B4060000}"/>
    <cellStyle name="Dziesiętny [0]_Invoices2001Slovakia_10_Nha so 10_Dien1_DTTD chieng chan Tham lai 29-9-2009 2 2" xfId="1662" xr:uid="{00000000-0005-0000-0000-0000B5060000}"/>
    <cellStyle name="Dziesietny [0]_Invoices2001Slovakia_10_Nha so 10_Dien1_DTTD chieng chan Tham lai 29-9-2009 3" xfId="1663" xr:uid="{00000000-0005-0000-0000-0000B6060000}"/>
    <cellStyle name="Dziesiętny [0]_Invoices2001Slovakia_10_Nha so 10_Dien1_DTTD chieng chan Tham lai 29-9-2009 3" xfId="1664" xr:uid="{00000000-0005-0000-0000-0000B7060000}"/>
    <cellStyle name="Dziesietny [0]_Invoices2001Slovakia_10_Nha so 10_Dien1_DTTD chieng chan Tham lai 29-9-2009 3 2" xfId="1665" xr:uid="{00000000-0005-0000-0000-0000B8060000}"/>
    <cellStyle name="Dziesiętny [0]_Invoices2001Slovakia_10_Nha so 10_Dien1_DTTD chieng chan Tham lai 29-9-2009 3 2" xfId="1666" xr:uid="{00000000-0005-0000-0000-0000B9060000}"/>
    <cellStyle name="Dziesietny [0]_Invoices2001Slovakia_10_Nha so 10_Dien1_DTTD chieng chan Tham lai 29-9-2009_BIEU KE HOACH  2015 (KTN 6.11 sua)" xfId="1667" xr:uid="{00000000-0005-0000-0000-0000BA060000}"/>
    <cellStyle name="Dziesiętny [0]_Invoices2001Slovakia_10_Nha so 10_Dien1_DTTD chieng chan Tham lai 29-9-2009_BIEU KE HOACH  2015 (KTN 6.11 sua)" xfId="1668" xr:uid="{00000000-0005-0000-0000-0000BB060000}"/>
    <cellStyle name="Dziesietny [0]_Invoices2001Slovakia_10_Nha so 10_Dien1_Du toan nuoc San Thang (GD2)" xfId="1669" xr:uid="{00000000-0005-0000-0000-0000BC060000}"/>
    <cellStyle name="Dziesiętny [0]_Invoices2001Slovakia_10_Nha so 10_Dien1_Du toan nuoc San Thang (GD2)" xfId="1670" xr:uid="{00000000-0005-0000-0000-0000BD060000}"/>
    <cellStyle name="Dziesietny [0]_Invoices2001Slovakia_10_Nha so 10_Dien1_Du toan nuoc San Thang (GD2) 2" xfId="1671" xr:uid="{00000000-0005-0000-0000-0000BE060000}"/>
    <cellStyle name="Dziesiętny [0]_Invoices2001Slovakia_10_Nha so 10_Dien1_Du toan nuoc San Thang (GD2) 2" xfId="1672" xr:uid="{00000000-0005-0000-0000-0000BF060000}"/>
    <cellStyle name="Dziesietny [0]_Invoices2001Slovakia_10_Nha so 10_Dien1_Du toan nuoc San Thang (GD2) 2 2" xfId="1673" xr:uid="{00000000-0005-0000-0000-0000C0060000}"/>
    <cellStyle name="Dziesiętny [0]_Invoices2001Slovakia_10_Nha so 10_Dien1_Du toan nuoc San Thang (GD2) 2 2" xfId="1674" xr:uid="{00000000-0005-0000-0000-0000C1060000}"/>
    <cellStyle name="Dziesietny [0]_Invoices2001Slovakia_10_Nha so 10_Dien1_Du toan nuoc San Thang (GD2) 3" xfId="1675" xr:uid="{00000000-0005-0000-0000-0000C2060000}"/>
    <cellStyle name="Dziesiętny [0]_Invoices2001Slovakia_10_Nha so 10_Dien1_Du toan nuoc San Thang (GD2) 3" xfId="1676" xr:uid="{00000000-0005-0000-0000-0000C3060000}"/>
    <cellStyle name="Dziesietny [0]_Invoices2001Slovakia_10_Nha so 10_Dien1_Du toan nuoc San Thang (GD2) 3 2" xfId="1677" xr:uid="{00000000-0005-0000-0000-0000C4060000}"/>
    <cellStyle name="Dziesiętny [0]_Invoices2001Slovakia_10_Nha so 10_Dien1_Du toan nuoc San Thang (GD2) 3 2" xfId="1678" xr:uid="{00000000-0005-0000-0000-0000C5060000}"/>
    <cellStyle name="Dziesietny [0]_Invoices2001Slovakia_10_Nha so 10_Dien1_Du toan nuoc San Thang (GD2) 4" xfId="1679" xr:uid="{00000000-0005-0000-0000-0000C6060000}"/>
    <cellStyle name="Dziesiętny [0]_Invoices2001Slovakia_10_Nha so 10_Dien1_Du toan nuoc San Thang (GD2) 4" xfId="1680" xr:uid="{00000000-0005-0000-0000-0000C7060000}"/>
    <cellStyle name="Dziesietny [0]_Invoices2001Slovakia_10_Nha so 10_Dien1_Ke hoach 2010 (theo doi 11-8-2010)" xfId="1681" xr:uid="{00000000-0005-0000-0000-0000C8060000}"/>
    <cellStyle name="Dziesiętny [0]_Invoices2001Slovakia_10_Nha so 10_Dien1_Ke hoach 2010 (theo doi 11-8-2010)" xfId="1682" xr:uid="{00000000-0005-0000-0000-0000C9060000}"/>
    <cellStyle name="Dziesietny [0]_Invoices2001Slovakia_10_Nha so 10_Dien1_Ke hoach 2010 (theo doi 11-8-2010) 2" xfId="1683" xr:uid="{00000000-0005-0000-0000-0000CA060000}"/>
    <cellStyle name="Dziesiętny [0]_Invoices2001Slovakia_10_Nha so 10_Dien1_Ke hoach 2010 (theo doi 11-8-2010) 2" xfId="1684" xr:uid="{00000000-0005-0000-0000-0000CB060000}"/>
    <cellStyle name="Dziesietny [0]_Invoices2001Slovakia_10_Nha so 10_Dien1_Ke hoach 2010 (theo doi 11-8-2010) 2 2" xfId="1685" xr:uid="{00000000-0005-0000-0000-0000CC060000}"/>
    <cellStyle name="Dziesiętny [0]_Invoices2001Slovakia_10_Nha so 10_Dien1_Ke hoach 2010 (theo doi 11-8-2010) 2 2" xfId="1686" xr:uid="{00000000-0005-0000-0000-0000CD060000}"/>
    <cellStyle name="Dziesietny [0]_Invoices2001Slovakia_10_Nha so 10_Dien1_Ke hoach 2010 (theo doi 11-8-2010) 3" xfId="1687" xr:uid="{00000000-0005-0000-0000-0000CE060000}"/>
    <cellStyle name="Dziesiętny [0]_Invoices2001Slovakia_10_Nha so 10_Dien1_Ke hoach 2010 (theo doi 11-8-2010) 3" xfId="1688" xr:uid="{00000000-0005-0000-0000-0000CF060000}"/>
    <cellStyle name="Dziesietny [0]_Invoices2001Slovakia_10_Nha so 10_Dien1_Ke hoach 2010 (theo doi 11-8-2010) 3 2" xfId="1689" xr:uid="{00000000-0005-0000-0000-0000D0060000}"/>
    <cellStyle name="Dziesiętny [0]_Invoices2001Slovakia_10_Nha so 10_Dien1_Ke hoach 2010 (theo doi 11-8-2010) 3 2" xfId="1690" xr:uid="{00000000-0005-0000-0000-0000D1060000}"/>
    <cellStyle name="Dziesietny [0]_Invoices2001Slovakia_10_Nha so 10_Dien1_Ke hoach 2010 (theo doi 11-8-2010) 4" xfId="1691" xr:uid="{00000000-0005-0000-0000-0000D2060000}"/>
    <cellStyle name="Dziesiętny [0]_Invoices2001Slovakia_10_Nha so 10_Dien1_Ke hoach 2010 (theo doi 11-8-2010) 4" xfId="1692" xr:uid="{00000000-0005-0000-0000-0000D3060000}"/>
    <cellStyle name="Dziesietny [0]_Invoices2001Slovakia_10_Nha so 10_Dien1_ke hoach dau thau 30-6-2010" xfId="1693" xr:uid="{00000000-0005-0000-0000-0000D4060000}"/>
    <cellStyle name="Dziesiętny [0]_Invoices2001Slovakia_10_Nha so 10_Dien1_ke hoach dau thau 30-6-2010" xfId="1694" xr:uid="{00000000-0005-0000-0000-0000D5060000}"/>
    <cellStyle name="Dziesietny [0]_Invoices2001Slovakia_10_Nha so 10_Dien1_ke hoach dau thau 30-6-2010 2" xfId="1695" xr:uid="{00000000-0005-0000-0000-0000D6060000}"/>
    <cellStyle name="Dziesiętny [0]_Invoices2001Slovakia_10_Nha so 10_Dien1_ke hoach dau thau 30-6-2010 2" xfId="1696" xr:uid="{00000000-0005-0000-0000-0000D7060000}"/>
    <cellStyle name="Dziesietny [0]_Invoices2001Slovakia_10_Nha so 10_Dien1_ke hoach dau thau 30-6-2010 2 2" xfId="1697" xr:uid="{00000000-0005-0000-0000-0000D8060000}"/>
    <cellStyle name="Dziesiętny [0]_Invoices2001Slovakia_10_Nha so 10_Dien1_ke hoach dau thau 30-6-2010 2 2" xfId="1698" xr:uid="{00000000-0005-0000-0000-0000D9060000}"/>
    <cellStyle name="Dziesietny [0]_Invoices2001Slovakia_10_Nha so 10_Dien1_ke hoach dau thau 30-6-2010 3" xfId="1699" xr:uid="{00000000-0005-0000-0000-0000DA060000}"/>
    <cellStyle name="Dziesiętny [0]_Invoices2001Slovakia_10_Nha so 10_Dien1_ke hoach dau thau 30-6-2010 3" xfId="1700" xr:uid="{00000000-0005-0000-0000-0000DB060000}"/>
    <cellStyle name="Dziesietny [0]_Invoices2001Slovakia_10_Nha so 10_Dien1_ke hoach dau thau 30-6-2010 3 2" xfId="1701" xr:uid="{00000000-0005-0000-0000-0000DC060000}"/>
    <cellStyle name="Dziesiętny [0]_Invoices2001Slovakia_10_Nha so 10_Dien1_ke hoach dau thau 30-6-2010 3 2" xfId="1702" xr:uid="{00000000-0005-0000-0000-0000DD060000}"/>
    <cellStyle name="Dziesietny [0]_Invoices2001Slovakia_10_Nha so 10_Dien1_ke hoach dau thau 30-6-2010 4" xfId="1703" xr:uid="{00000000-0005-0000-0000-0000DE060000}"/>
    <cellStyle name="Dziesiętny [0]_Invoices2001Slovakia_10_Nha so 10_Dien1_ke hoach dau thau 30-6-2010 4" xfId="1704" xr:uid="{00000000-0005-0000-0000-0000DF060000}"/>
    <cellStyle name="Dziesietny [0]_Invoices2001Slovakia_10_Nha so 10_Dien1_KH Von 2012 gui BKH 1" xfId="1705" xr:uid="{00000000-0005-0000-0000-0000E0060000}"/>
    <cellStyle name="Dziesiętny [0]_Invoices2001Slovakia_10_Nha so 10_Dien1_KH Von 2012 gui BKH 1" xfId="1706" xr:uid="{00000000-0005-0000-0000-0000E1060000}"/>
    <cellStyle name="Dziesietny [0]_Invoices2001Slovakia_10_Nha so 10_Dien1_KH Von 2012 gui BKH 1 2" xfId="1707" xr:uid="{00000000-0005-0000-0000-0000E2060000}"/>
    <cellStyle name="Dziesiętny [0]_Invoices2001Slovakia_10_Nha so 10_Dien1_KH Von 2012 gui BKH 1 2" xfId="1708" xr:uid="{00000000-0005-0000-0000-0000E3060000}"/>
    <cellStyle name="Dziesietny [0]_Invoices2001Slovakia_10_Nha so 10_Dien1_KH Von 2012 gui BKH 1 2 2" xfId="1709" xr:uid="{00000000-0005-0000-0000-0000E4060000}"/>
    <cellStyle name="Dziesiętny [0]_Invoices2001Slovakia_10_Nha so 10_Dien1_KH Von 2012 gui BKH 1 2 2" xfId="1710" xr:uid="{00000000-0005-0000-0000-0000E5060000}"/>
    <cellStyle name="Dziesietny [0]_Invoices2001Slovakia_10_Nha so 10_Dien1_KH Von 2012 gui BKH 1 3" xfId="1711" xr:uid="{00000000-0005-0000-0000-0000E6060000}"/>
    <cellStyle name="Dziesiętny [0]_Invoices2001Slovakia_10_Nha so 10_Dien1_KH Von 2012 gui BKH 1 3" xfId="1712" xr:uid="{00000000-0005-0000-0000-0000E7060000}"/>
    <cellStyle name="Dziesietny [0]_Invoices2001Slovakia_10_Nha so 10_Dien1_KH Von 2012 gui BKH 1 3 2" xfId="1713" xr:uid="{00000000-0005-0000-0000-0000E8060000}"/>
    <cellStyle name="Dziesiętny [0]_Invoices2001Slovakia_10_Nha so 10_Dien1_KH Von 2012 gui BKH 1 3 2" xfId="1714" xr:uid="{00000000-0005-0000-0000-0000E9060000}"/>
    <cellStyle name="Dziesietny [0]_Invoices2001Slovakia_10_Nha so 10_Dien1_KH Von 2012 gui BKH 1_BIEU KE HOACH  2015 (KTN 6.11 sua)" xfId="1715" xr:uid="{00000000-0005-0000-0000-0000EA060000}"/>
    <cellStyle name="Dziesiętny [0]_Invoices2001Slovakia_10_Nha so 10_Dien1_KH Von 2012 gui BKH 1_BIEU KE HOACH  2015 (KTN 6.11 sua)" xfId="1716" xr:uid="{00000000-0005-0000-0000-0000EB060000}"/>
    <cellStyle name="Dziesietny [0]_Invoices2001Slovakia_10_Nha so 10_Dien1_QD ke hoach dau thau" xfId="1717" xr:uid="{00000000-0005-0000-0000-0000EC060000}"/>
    <cellStyle name="Dziesiętny [0]_Invoices2001Slovakia_10_Nha so 10_Dien1_QD ke hoach dau thau" xfId="1718" xr:uid="{00000000-0005-0000-0000-0000ED060000}"/>
    <cellStyle name="Dziesietny [0]_Invoices2001Slovakia_10_Nha so 10_Dien1_QD ke hoach dau thau 2" xfId="1719" xr:uid="{00000000-0005-0000-0000-0000EE060000}"/>
    <cellStyle name="Dziesiętny [0]_Invoices2001Slovakia_10_Nha so 10_Dien1_QD ke hoach dau thau 2" xfId="1720" xr:uid="{00000000-0005-0000-0000-0000EF060000}"/>
    <cellStyle name="Dziesietny [0]_Invoices2001Slovakia_10_Nha so 10_Dien1_QD ke hoach dau thau 2 2" xfId="1721" xr:uid="{00000000-0005-0000-0000-0000F0060000}"/>
    <cellStyle name="Dziesiętny [0]_Invoices2001Slovakia_10_Nha so 10_Dien1_QD ke hoach dau thau 2 2" xfId="1722" xr:uid="{00000000-0005-0000-0000-0000F1060000}"/>
    <cellStyle name="Dziesietny [0]_Invoices2001Slovakia_10_Nha so 10_Dien1_QD ke hoach dau thau 3" xfId="1723" xr:uid="{00000000-0005-0000-0000-0000F2060000}"/>
    <cellStyle name="Dziesiętny [0]_Invoices2001Slovakia_10_Nha so 10_Dien1_QD ke hoach dau thau 3" xfId="1724" xr:uid="{00000000-0005-0000-0000-0000F3060000}"/>
    <cellStyle name="Dziesietny [0]_Invoices2001Slovakia_10_Nha so 10_Dien1_QD ke hoach dau thau 3 2" xfId="1725" xr:uid="{00000000-0005-0000-0000-0000F4060000}"/>
    <cellStyle name="Dziesiętny [0]_Invoices2001Slovakia_10_Nha so 10_Dien1_QD ke hoach dau thau 3 2" xfId="1726" xr:uid="{00000000-0005-0000-0000-0000F5060000}"/>
    <cellStyle name="Dziesietny [0]_Invoices2001Slovakia_10_Nha so 10_Dien1_QD ke hoach dau thau 4" xfId="1727" xr:uid="{00000000-0005-0000-0000-0000F6060000}"/>
    <cellStyle name="Dziesiętny [0]_Invoices2001Slovakia_10_Nha so 10_Dien1_QD ke hoach dau thau 4" xfId="1728" xr:uid="{00000000-0005-0000-0000-0000F7060000}"/>
    <cellStyle name="Dziesietny [0]_Invoices2001Slovakia_10_Nha so 10_Dien1_tinh toan hoang ha" xfId="1729" xr:uid="{00000000-0005-0000-0000-0000F8060000}"/>
    <cellStyle name="Dziesiętny [0]_Invoices2001Slovakia_10_Nha so 10_Dien1_tinh toan hoang ha" xfId="1730" xr:uid="{00000000-0005-0000-0000-0000F9060000}"/>
    <cellStyle name="Dziesietny [0]_Invoices2001Slovakia_10_Nha so 10_Dien1_tinh toan hoang ha 2" xfId="1731" xr:uid="{00000000-0005-0000-0000-0000FA060000}"/>
    <cellStyle name="Dziesiętny [0]_Invoices2001Slovakia_10_Nha so 10_Dien1_tinh toan hoang ha 2" xfId="1732" xr:uid="{00000000-0005-0000-0000-0000FB060000}"/>
    <cellStyle name="Dziesietny [0]_Invoices2001Slovakia_10_Nha so 10_Dien1_tinh toan hoang ha 2 2" xfId="1733" xr:uid="{00000000-0005-0000-0000-0000FC060000}"/>
    <cellStyle name="Dziesiętny [0]_Invoices2001Slovakia_10_Nha so 10_Dien1_tinh toan hoang ha 2 2" xfId="1734" xr:uid="{00000000-0005-0000-0000-0000FD060000}"/>
    <cellStyle name="Dziesietny [0]_Invoices2001Slovakia_10_Nha so 10_Dien1_tinh toan hoang ha 3" xfId="1735" xr:uid="{00000000-0005-0000-0000-0000FE060000}"/>
    <cellStyle name="Dziesiętny [0]_Invoices2001Slovakia_10_Nha so 10_Dien1_tinh toan hoang ha 3" xfId="1736" xr:uid="{00000000-0005-0000-0000-0000FF060000}"/>
    <cellStyle name="Dziesietny [0]_Invoices2001Slovakia_10_Nha so 10_Dien1_tinh toan hoang ha 3 2" xfId="1737" xr:uid="{00000000-0005-0000-0000-000000070000}"/>
    <cellStyle name="Dziesiętny [0]_Invoices2001Slovakia_10_Nha so 10_Dien1_tinh toan hoang ha 3 2" xfId="1738" xr:uid="{00000000-0005-0000-0000-000001070000}"/>
    <cellStyle name="Dziesietny [0]_Invoices2001Slovakia_10_Nha so 10_Dien1_tinh toan hoang ha 4" xfId="1739" xr:uid="{00000000-0005-0000-0000-000002070000}"/>
    <cellStyle name="Dziesiętny [0]_Invoices2001Slovakia_10_Nha so 10_Dien1_tinh toan hoang ha 4" xfId="1740" xr:uid="{00000000-0005-0000-0000-000003070000}"/>
    <cellStyle name="Dziesietny [0]_Invoices2001Slovakia_10_Nha so 10_Dien1_Tong von ĐTPT" xfId="1741" xr:uid="{00000000-0005-0000-0000-000004070000}"/>
    <cellStyle name="Dziesiętny [0]_Invoices2001Slovakia_10_Nha so 10_Dien1_Tong von ĐTPT" xfId="1742" xr:uid="{00000000-0005-0000-0000-000005070000}"/>
    <cellStyle name="Dziesietny [0]_Invoices2001Slovakia_10_Nha so 10_Dien1_Tong von ĐTPT 2" xfId="1743" xr:uid="{00000000-0005-0000-0000-000006070000}"/>
    <cellStyle name="Dziesiętny [0]_Invoices2001Slovakia_10_Nha so 10_Dien1_Tong von ĐTPT 2" xfId="1744" xr:uid="{00000000-0005-0000-0000-000007070000}"/>
    <cellStyle name="Dziesietny [0]_Invoices2001Slovakia_10_Nha so 10_Dien1_Tong von ĐTPT 2 2" xfId="1745" xr:uid="{00000000-0005-0000-0000-000008070000}"/>
    <cellStyle name="Dziesiętny [0]_Invoices2001Slovakia_10_Nha so 10_Dien1_Tong von ĐTPT 2 2" xfId="1746" xr:uid="{00000000-0005-0000-0000-000009070000}"/>
    <cellStyle name="Dziesietny [0]_Invoices2001Slovakia_10_Nha so 10_Dien1_Tong von ĐTPT 3" xfId="1747" xr:uid="{00000000-0005-0000-0000-00000A070000}"/>
    <cellStyle name="Dziesiętny [0]_Invoices2001Slovakia_10_Nha so 10_Dien1_Tong von ĐTPT 3" xfId="1748" xr:uid="{00000000-0005-0000-0000-00000B070000}"/>
    <cellStyle name="Dziesietny [0]_Invoices2001Slovakia_10_Nha so 10_Dien1_Tong von ĐTPT 3 2" xfId="1749" xr:uid="{00000000-0005-0000-0000-00000C070000}"/>
    <cellStyle name="Dziesiętny [0]_Invoices2001Slovakia_10_Nha so 10_Dien1_Tong von ĐTPT 3 2" xfId="1750" xr:uid="{00000000-0005-0000-0000-00000D070000}"/>
    <cellStyle name="Dziesietny [0]_Invoices2001Slovakia_10_Nha so 10_Dien1_Tong von ĐTPT 4" xfId="1751" xr:uid="{00000000-0005-0000-0000-00000E070000}"/>
    <cellStyle name="Dziesiętny [0]_Invoices2001Slovakia_10_Nha so 10_Dien1_Tong von ĐTPT 4" xfId="1752" xr:uid="{00000000-0005-0000-0000-00000F070000}"/>
    <cellStyle name="Dziesietny [0]_Invoices2001Slovakia_bang so sanh gia tri" xfId="1753" xr:uid="{00000000-0005-0000-0000-000010070000}"/>
    <cellStyle name="Dziesiętny [0]_Invoices2001Slovakia_bao_cao_TH_th_cong_tac_dau_thau_-_ngay251209" xfId="1754" xr:uid="{00000000-0005-0000-0000-000011070000}"/>
    <cellStyle name="Dziesietny [0]_Invoices2001Slovakia_bieu tong hop lai kh von 2011 gui phong TH-KTDN" xfId="1755" xr:uid="{00000000-0005-0000-0000-000012070000}"/>
    <cellStyle name="Dziesiętny [0]_Invoices2001Slovakia_bieu tong hop lai kh von 2011 gui phong TH-KTDN" xfId="1756" xr:uid="{00000000-0005-0000-0000-000013070000}"/>
    <cellStyle name="Dziesietny [0]_Invoices2001Slovakia_bieu tong hop lai kh von 2011 gui phong TH-KTDN 2" xfId="1757" xr:uid="{00000000-0005-0000-0000-000014070000}"/>
    <cellStyle name="Dziesiętny [0]_Invoices2001Slovakia_bieu tong hop lai kh von 2011 gui phong TH-KTDN 2" xfId="1758" xr:uid="{00000000-0005-0000-0000-000015070000}"/>
    <cellStyle name="Dziesietny [0]_Invoices2001Slovakia_bieu tong hop lai kh von 2011 gui phong TH-KTDN 2 2" xfId="1759" xr:uid="{00000000-0005-0000-0000-000016070000}"/>
    <cellStyle name="Dziesiętny [0]_Invoices2001Slovakia_bieu tong hop lai kh von 2011 gui phong TH-KTDN 2 2" xfId="1760" xr:uid="{00000000-0005-0000-0000-000017070000}"/>
    <cellStyle name="Dziesietny [0]_Invoices2001Slovakia_bieu tong hop lai kh von 2011 gui phong TH-KTDN 3" xfId="1761" xr:uid="{00000000-0005-0000-0000-000018070000}"/>
    <cellStyle name="Dziesiętny [0]_Invoices2001Slovakia_bieu tong hop lai kh von 2011 gui phong TH-KTDN 3" xfId="1762" xr:uid="{00000000-0005-0000-0000-000019070000}"/>
    <cellStyle name="Dziesietny [0]_Invoices2001Slovakia_bieu tong hop lai kh von 2011 gui phong TH-KTDN 3 2" xfId="1763" xr:uid="{00000000-0005-0000-0000-00001A070000}"/>
    <cellStyle name="Dziesiętny [0]_Invoices2001Slovakia_bieu tong hop lai kh von 2011 gui phong TH-KTDN 3 2" xfId="1764" xr:uid="{00000000-0005-0000-0000-00001B070000}"/>
    <cellStyle name="Dziesietny [0]_Invoices2001Slovakia_bieu tong hop lai kh von 2011 gui phong TH-KTDN_BIEU KE HOACH  2015 (KTN 6.11 sua)" xfId="1765" xr:uid="{00000000-0005-0000-0000-00001C070000}"/>
    <cellStyle name="Dziesiętny [0]_Invoices2001Slovakia_bieu tong hop lai kh von 2011 gui phong TH-KTDN_BIEU KE HOACH  2015 (KTN 6.11 sua)" xfId="1766" xr:uid="{00000000-0005-0000-0000-00001D070000}"/>
    <cellStyle name="Dziesietny [0]_Invoices2001Slovakia_BIỂU TỔNG HỢP LẦN CUỐI SỬA THEO NGHI QUYẾT SỐ 81" xfId="1767" xr:uid="{00000000-0005-0000-0000-00001E070000}"/>
    <cellStyle name="Dziesiętny [0]_Invoices2001Slovakia_Book1" xfId="1768" xr:uid="{00000000-0005-0000-0000-00001F070000}"/>
    <cellStyle name="Dziesietny [0]_Invoices2001Slovakia_Book1_1" xfId="1769" xr:uid="{00000000-0005-0000-0000-000020070000}"/>
    <cellStyle name="Dziesiętny [0]_Invoices2001Slovakia_Book1_1" xfId="1770" xr:uid="{00000000-0005-0000-0000-000021070000}"/>
    <cellStyle name="Dziesietny [0]_Invoices2001Slovakia_Book1_1 2" xfId="1771" xr:uid="{00000000-0005-0000-0000-000022070000}"/>
    <cellStyle name="Dziesiętny [0]_Invoices2001Slovakia_Book1_1 2" xfId="1772" xr:uid="{00000000-0005-0000-0000-000023070000}"/>
    <cellStyle name="Dziesietny [0]_Invoices2001Slovakia_Book1_1 3" xfId="1773" xr:uid="{00000000-0005-0000-0000-000024070000}"/>
    <cellStyle name="Dziesiętny [0]_Invoices2001Slovakia_Book1_1 3" xfId="1774" xr:uid="{00000000-0005-0000-0000-000025070000}"/>
    <cellStyle name="Dziesietny [0]_Invoices2001Slovakia_Book1_1 4" xfId="1775" xr:uid="{00000000-0005-0000-0000-000026070000}"/>
    <cellStyle name="Dziesiętny [0]_Invoices2001Slovakia_Book1_1 4" xfId="1776" xr:uid="{00000000-0005-0000-0000-000027070000}"/>
    <cellStyle name="Dziesietny [0]_Invoices2001Slovakia_Book1_1_bieu ke hoach dau thau" xfId="1777" xr:uid="{00000000-0005-0000-0000-000028070000}"/>
    <cellStyle name="Dziesiętny [0]_Invoices2001Slovakia_Book1_1_bieu ke hoach dau thau" xfId="1778" xr:uid="{00000000-0005-0000-0000-000029070000}"/>
    <cellStyle name="Dziesietny [0]_Invoices2001Slovakia_Book1_1_bieu ke hoach dau thau 2" xfId="1779" xr:uid="{00000000-0005-0000-0000-00002A070000}"/>
    <cellStyle name="Dziesiętny [0]_Invoices2001Slovakia_Book1_1_bieu ke hoach dau thau 2" xfId="1780" xr:uid="{00000000-0005-0000-0000-00002B070000}"/>
    <cellStyle name="Dziesietny [0]_Invoices2001Slovakia_Book1_1_bieu ke hoach dau thau 2 2" xfId="1781" xr:uid="{00000000-0005-0000-0000-00002C070000}"/>
    <cellStyle name="Dziesiętny [0]_Invoices2001Slovakia_Book1_1_bieu ke hoach dau thau 2 2" xfId="1782" xr:uid="{00000000-0005-0000-0000-00002D070000}"/>
    <cellStyle name="Dziesietny [0]_Invoices2001Slovakia_Book1_1_bieu ke hoach dau thau 3" xfId="1783" xr:uid="{00000000-0005-0000-0000-00002E070000}"/>
    <cellStyle name="Dziesiętny [0]_Invoices2001Slovakia_Book1_1_bieu ke hoach dau thau 3" xfId="1784" xr:uid="{00000000-0005-0000-0000-00002F070000}"/>
    <cellStyle name="Dziesietny [0]_Invoices2001Slovakia_Book1_1_bieu ke hoach dau thau 3 2" xfId="1785" xr:uid="{00000000-0005-0000-0000-000030070000}"/>
    <cellStyle name="Dziesiętny [0]_Invoices2001Slovakia_Book1_1_bieu ke hoach dau thau 3 2" xfId="1786" xr:uid="{00000000-0005-0000-0000-000031070000}"/>
    <cellStyle name="Dziesietny [0]_Invoices2001Slovakia_Book1_1_bieu ke hoach dau thau 4" xfId="1787" xr:uid="{00000000-0005-0000-0000-000032070000}"/>
    <cellStyle name="Dziesiętny [0]_Invoices2001Slovakia_Book1_1_bieu ke hoach dau thau 4" xfId="1788" xr:uid="{00000000-0005-0000-0000-000033070000}"/>
    <cellStyle name="Dziesietny [0]_Invoices2001Slovakia_Book1_1_bieu ke hoach dau thau truong mam non SKH" xfId="1789" xr:uid="{00000000-0005-0000-0000-000034070000}"/>
    <cellStyle name="Dziesiętny [0]_Invoices2001Slovakia_Book1_1_bieu ke hoach dau thau truong mam non SKH" xfId="1790" xr:uid="{00000000-0005-0000-0000-000035070000}"/>
    <cellStyle name="Dziesietny [0]_Invoices2001Slovakia_Book1_1_bieu ke hoach dau thau truong mam non SKH 2" xfId="1791" xr:uid="{00000000-0005-0000-0000-000036070000}"/>
    <cellStyle name="Dziesiętny [0]_Invoices2001Slovakia_Book1_1_bieu ke hoach dau thau truong mam non SKH 2" xfId="1792" xr:uid="{00000000-0005-0000-0000-000037070000}"/>
    <cellStyle name="Dziesietny [0]_Invoices2001Slovakia_Book1_1_bieu ke hoach dau thau truong mam non SKH 2 2" xfId="1793" xr:uid="{00000000-0005-0000-0000-000038070000}"/>
    <cellStyle name="Dziesiętny [0]_Invoices2001Slovakia_Book1_1_bieu ke hoach dau thau truong mam non SKH 2 2" xfId="1794" xr:uid="{00000000-0005-0000-0000-000039070000}"/>
    <cellStyle name="Dziesietny [0]_Invoices2001Slovakia_Book1_1_bieu ke hoach dau thau truong mam non SKH 3" xfId="1795" xr:uid="{00000000-0005-0000-0000-00003A070000}"/>
    <cellStyle name="Dziesiętny [0]_Invoices2001Slovakia_Book1_1_bieu ke hoach dau thau truong mam non SKH 3" xfId="1796" xr:uid="{00000000-0005-0000-0000-00003B070000}"/>
    <cellStyle name="Dziesietny [0]_Invoices2001Slovakia_Book1_1_bieu ke hoach dau thau truong mam non SKH 3 2" xfId="1797" xr:uid="{00000000-0005-0000-0000-00003C070000}"/>
    <cellStyle name="Dziesiętny [0]_Invoices2001Slovakia_Book1_1_bieu ke hoach dau thau truong mam non SKH 3 2" xfId="1798" xr:uid="{00000000-0005-0000-0000-00003D070000}"/>
    <cellStyle name="Dziesietny [0]_Invoices2001Slovakia_Book1_1_bieu ke hoach dau thau truong mam non SKH 4" xfId="1799" xr:uid="{00000000-0005-0000-0000-00003E070000}"/>
    <cellStyle name="Dziesiętny [0]_Invoices2001Slovakia_Book1_1_bieu ke hoach dau thau truong mam non SKH 4" xfId="1800" xr:uid="{00000000-0005-0000-0000-00003F070000}"/>
    <cellStyle name="Dziesietny [0]_Invoices2001Slovakia_Book1_1_bieu tong hop lai kh von 2011 gui phong TH-KTDN" xfId="1801" xr:uid="{00000000-0005-0000-0000-000040070000}"/>
    <cellStyle name="Dziesiętny [0]_Invoices2001Slovakia_Book1_1_bieu tong hop lai kh von 2011 gui phong TH-KTDN" xfId="1802" xr:uid="{00000000-0005-0000-0000-000041070000}"/>
    <cellStyle name="Dziesietny [0]_Invoices2001Slovakia_Book1_1_bieu tong hop lai kh von 2011 gui phong TH-KTDN 2" xfId="1803" xr:uid="{00000000-0005-0000-0000-000042070000}"/>
    <cellStyle name="Dziesiętny [0]_Invoices2001Slovakia_Book1_1_bieu tong hop lai kh von 2011 gui phong TH-KTDN 2" xfId="1804" xr:uid="{00000000-0005-0000-0000-000043070000}"/>
    <cellStyle name="Dziesietny [0]_Invoices2001Slovakia_Book1_1_bieu tong hop lai kh von 2011 gui phong TH-KTDN 2 2" xfId="1805" xr:uid="{00000000-0005-0000-0000-000044070000}"/>
    <cellStyle name="Dziesiętny [0]_Invoices2001Slovakia_Book1_1_bieu tong hop lai kh von 2011 gui phong TH-KTDN 2 2" xfId="1806" xr:uid="{00000000-0005-0000-0000-000045070000}"/>
    <cellStyle name="Dziesietny [0]_Invoices2001Slovakia_Book1_1_bieu tong hop lai kh von 2011 gui phong TH-KTDN 3" xfId="1807" xr:uid="{00000000-0005-0000-0000-000046070000}"/>
    <cellStyle name="Dziesiętny [0]_Invoices2001Slovakia_Book1_1_bieu tong hop lai kh von 2011 gui phong TH-KTDN 3" xfId="1808" xr:uid="{00000000-0005-0000-0000-000047070000}"/>
    <cellStyle name="Dziesietny [0]_Invoices2001Slovakia_Book1_1_bieu tong hop lai kh von 2011 gui phong TH-KTDN 3 2" xfId="1809" xr:uid="{00000000-0005-0000-0000-000048070000}"/>
    <cellStyle name="Dziesiętny [0]_Invoices2001Slovakia_Book1_1_bieu tong hop lai kh von 2011 gui phong TH-KTDN 3 2" xfId="1810" xr:uid="{00000000-0005-0000-0000-000049070000}"/>
    <cellStyle name="Dziesietny [0]_Invoices2001Slovakia_Book1_1_bieu tong hop lai kh von 2011 gui phong TH-KTDN_BIEU KE HOACH  2015 (KTN 6.11 sua)" xfId="1811" xr:uid="{00000000-0005-0000-0000-00004A070000}"/>
    <cellStyle name="Dziesiętny [0]_Invoices2001Slovakia_Book1_1_bieu tong hop lai kh von 2011 gui phong TH-KTDN_BIEU KE HOACH  2015 (KTN 6.11 sua)" xfId="1812" xr:uid="{00000000-0005-0000-0000-00004B070000}"/>
    <cellStyle name="Dziesietny [0]_Invoices2001Slovakia_Book1_1_Book1" xfId="1813" xr:uid="{00000000-0005-0000-0000-00004C070000}"/>
    <cellStyle name="Dziesiętny [0]_Invoices2001Slovakia_Book1_1_Book1" xfId="1814" xr:uid="{00000000-0005-0000-0000-00004D070000}"/>
    <cellStyle name="Dziesietny [0]_Invoices2001Slovakia_Book1_1_Book1_1" xfId="1815" xr:uid="{00000000-0005-0000-0000-00004E070000}"/>
    <cellStyle name="Dziesiętny [0]_Invoices2001Slovakia_Book1_1_Book1_1" xfId="1816" xr:uid="{00000000-0005-0000-0000-00004F070000}"/>
    <cellStyle name="Dziesietny [0]_Invoices2001Slovakia_Book1_1_Book1_1 2" xfId="1817" xr:uid="{00000000-0005-0000-0000-000050070000}"/>
    <cellStyle name="Dziesiętny [0]_Invoices2001Slovakia_Book1_1_Book1_1 2" xfId="1818" xr:uid="{00000000-0005-0000-0000-000051070000}"/>
    <cellStyle name="Dziesietny [0]_Invoices2001Slovakia_Book1_1_Book1_1 2 2" xfId="1819" xr:uid="{00000000-0005-0000-0000-000052070000}"/>
    <cellStyle name="Dziesiętny [0]_Invoices2001Slovakia_Book1_1_Book1_1 2 2" xfId="1820" xr:uid="{00000000-0005-0000-0000-000053070000}"/>
    <cellStyle name="Dziesietny [0]_Invoices2001Slovakia_Book1_1_Book1_1 3" xfId="1821" xr:uid="{00000000-0005-0000-0000-000054070000}"/>
    <cellStyle name="Dziesiętny [0]_Invoices2001Slovakia_Book1_1_Book1_1 3" xfId="1822" xr:uid="{00000000-0005-0000-0000-000055070000}"/>
    <cellStyle name="Dziesietny [0]_Invoices2001Slovakia_Book1_1_Book1_1 3 2" xfId="1823" xr:uid="{00000000-0005-0000-0000-000056070000}"/>
    <cellStyle name="Dziesiętny [0]_Invoices2001Slovakia_Book1_1_Book1_1 3 2" xfId="1824" xr:uid="{00000000-0005-0000-0000-000057070000}"/>
    <cellStyle name="Dziesietny [0]_Invoices2001Slovakia_Book1_1_Book1_1 4" xfId="1825" xr:uid="{00000000-0005-0000-0000-000058070000}"/>
    <cellStyle name="Dziesiętny [0]_Invoices2001Slovakia_Book1_1_Book1_1 4" xfId="1826" xr:uid="{00000000-0005-0000-0000-000059070000}"/>
    <cellStyle name="Dziesietny [0]_Invoices2001Slovakia_Book1_1_Book1_1_Ke hoach 2010 (theo doi 11-8-2010)" xfId="1827" xr:uid="{00000000-0005-0000-0000-00005A070000}"/>
    <cellStyle name="Dziesiętny [0]_Invoices2001Slovakia_Book1_1_Book1_1_Ke hoach 2010 (theo doi 11-8-2010)" xfId="1828" xr:uid="{00000000-0005-0000-0000-00005B070000}"/>
    <cellStyle name="Dziesietny [0]_Invoices2001Slovakia_Book1_1_Book1_1_Ke hoach 2010 (theo doi 11-8-2010) 2" xfId="1829" xr:uid="{00000000-0005-0000-0000-00005C070000}"/>
    <cellStyle name="Dziesiętny [0]_Invoices2001Slovakia_Book1_1_Book1_1_Ke hoach 2010 (theo doi 11-8-2010) 2" xfId="1830" xr:uid="{00000000-0005-0000-0000-00005D070000}"/>
    <cellStyle name="Dziesietny [0]_Invoices2001Slovakia_Book1_1_Book1_1_Ke hoach 2010 (theo doi 11-8-2010) 2 2" xfId="1831" xr:uid="{00000000-0005-0000-0000-00005E070000}"/>
    <cellStyle name="Dziesiętny [0]_Invoices2001Slovakia_Book1_1_Book1_1_Ke hoach 2010 (theo doi 11-8-2010) 2 2" xfId="1832" xr:uid="{00000000-0005-0000-0000-00005F070000}"/>
    <cellStyle name="Dziesietny [0]_Invoices2001Slovakia_Book1_1_Book1_1_Ke hoach 2010 (theo doi 11-8-2010) 3" xfId="1833" xr:uid="{00000000-0005-0000-0000-000060070000}"/>
    <cellStyle name="Dziesiętny [0]_Invoices2001Slovakia_Book1_1_Book1_1_Ke hoach 2010 (theo doi 11-8-2010) 3" xfId="1834" xr:uid="{00000000-0005-0000-0000-000061070000}"/>
    <cellStyle name="Dziesietny [0]_Invoices2001Slovakia_Book1_1_Book1_1_Ke hoach 2010 (theo doi 11-8-2010) 3 2" xfId="1835" xr:uid="{00000000-0005-0000-0000-000062070000}"/>
    <cellStyle name="Dziesiętny [0]_Invoices2001Slovakia_Book1_1_Book1_1_Ke hoach 2010 (theo doi 11-8-2010) 3 2" xfId="1836" xr:uid="{00000000-0005-0000-0000-000063070000}"/>
    <cellStyle name="Dziesietny [0]_Invoices2001Slovakia_Book1_1_Book1_1_Ke hoach 2010 (theo doi 11-8-2010)_BIEU KE HOACH  2015 (KTN 6.11 sua)" xfId="1837" xr:uid="{00000000-0005-0000-0000-000064070000}"/>
    <cellStyle name="Dziesiętny [0]_Invoices2001Slovakia_Book1_1_Book1_1_Ke hoach 2010 (theo doi 11-8-2010)_BIEU KE HOACH  2015 (KTN 6.11 sua)" xfId="1838" xr:uid="{00000000-0005-0000-0000-000065070000}"/>
    <cellStyle name="Dziesietny [0]_Invoices2001Slovakia_Book1_1_Book1_1_ke hoach dau thau 30-6-2010" xfId="1839" xr:uid="{00000000-0005-0000-0000-000066070000}"/>
    <cellStyle name="Dziesiętny [0]_Invoices2001Slovakia_Book1_1_Book1_1_ke hoach dau thau 30-6-2010" xfId="1840" xr:uid="{00000000-0005-0000-0000-000067070000}"/>
    <cellStyle name="Dziesietny [0]_Invoices2001Slovakia_Book1_1_Book1_1_ke hoach dau thau 30-6-2010 2" xfId="1841" xr:uid="{00000000-0005-0000-0000-000068070000}"/>
    <cellStyle name="Dziesiętny [0]_Invoices2001Slovakia_Book1_1_Book1_1_ke hoach dau thau 30-6-2010 2" xfId="1842" xr:uid="{00000000-0005-0000-0000-000069070000}"/>
    <cellStyle name="Dziesietny [0]_Invoices2001Slovakia_Book1_1_Book1_1_ke hoach dau thau 30-6-2010 2 2" xfId="1843" xr:uid="{00000000-0005-0000-0000-00006A070000}"/>
    <cellStyle name="Dziesiętny [0]_Invoices2001Slovakia_Book1_1_Book1_1_ke hoach dau thau 30-6-2010 2 2" xfId="1844" xr:uid="{00000000-0005-0000-0000-00006B070000}"/>
    <cellStyle name="Dziesietny [0]_Invoices2001Slovakia_Book1_1_Book1_1_ke hoach dau thau 30-6-2010 3" xfId="1845" xr:uid="{00000000-0005-0000-0000-00006C070000}"/>
    <cellStyle name="Dziesiętny [0]_Invoices2001Slovakia_Book1_1_Book1_1_ke hoach dau thau 30-6-2010 3" xfId="1846" xr:uid="{00000000-0005-0000-0000-00006D070000}"/>
    <cellStyle name="Dziesietny [0]_Invoices2001Slovakia_Book1_1_Book1_1_ke hoach dau thau 30-6-2010 3 2" xfId="1847" xr:uid="{00000000-0005-0000-0000-00006E070000}"/>
    <cellStyle name="Dziesiętny [0]_Invoices2001Slovakia_Book1_1_Book1_1_ke hoach dau thau 30-6-2010 3 2" xfId="1848" xr:uid="{00000000-0005-0000-0000-00006F070000}"/>
    <cellStyle name="Dziesietny [0]_Invoices2001Slovakia_Book1_1_Book1_1_ke hoach dau thau 30-6-2010_BIEU KE HOACH  2015 (KTN 6.11 sua)" xfId="1849" xr:uid="{00000000-0005-0000-0000-000070070000}"/>
    <cellStyle name="Dziesiętny [0]_Invoices2001Slovakia_Book1_1_Book1_1_ke hoach dau thau 30-6-2010_BIEU KE HOACH  2015 (KTN 6.11 sua)" xfId="1850" xr:uid="{00000000-0005-0000-0000-000071070000}"/>
    <cellStyle name="Dziesietny [0]_Invoices2001Slovakia_Book1_1_Book1_2" xfId="1851" xr:uid="{00000000-0005-0000-0000-000072070000}"/>
    <cellStyle name="Dziesiętny [0]_Invoices2001Slovakia_Book1_1_Book1_2" xfId="1852" xr:uid="{00000000-0005-0000-0000-000073070000}"/>
    <cellStyle name="Dziesietny [0]_Invoices2001Slovakia_Book1_1_Book1_bieu ke hoach dau thau" xfId="1853" xr:uid="{00000000-0005-0000-0000-000074070000}"/>
    <cellStyle name="Dziesiętny [0]_Invoices2001Slovakia_Book1_1_Book1_bieu ke hoach dau thau" xfId="1854" xr:uid="{00000000-0005-0000-0000-000075070000}"/>
    <cellStyle name="Dziesietny [0]_Invoices2001Slovakia_Book1_1_Book1_bieu ke hoach dau thau 2" xfId="1855" xr:uid="{00000000-0005-0000-0000-000076070000}"/>
    <cellStyle name="Dziesiętny [0]_Invoices2001Slovakia_Book1_1_Book1_bieu ke hoach dau thau 2" xfId="1856" xr:uid="{00000000-0005-0000-0000-000077070000}"/>
    <cellStyle name="Dziesietny [0]_Invoices2001Slovakia_Book1_1_Book1_bieu ke hoach dau thau 2 2" xfId="1857" xr:uid="{00000000-0005-0000-0000-000078070000}"/>
    <cellStyle name="Dziesiętny [0]_Invoices2001Slovakia_Book1_1_Book1_bieu ke hoach dau thau 2 2" xfId="1858" xr:uid="{00000000-0005-0000-0000-000079070000}"/>
    <cellStyle name="Dziesietny [0]_Invoices2001Slovakia_Book1_1_Book1_bieu ke hoach dau thau 3" xfId="1859" xr:uid="{00000000-0005-0000-0000-00007A070000}"/>
    <cellStyle name="Dziesiętny [0]_Invoices2001Slovakia_Book1_1_Book1_bieu ke hoach dau thau 3" xfId="1860" xr:uid="{00000000-0005-0000-0000-00007B070000}"/>
    <cellStyle name="Dziesietny [0]_Invoices2001Slovakia_Book1_1_Book1_bieu ke hoach dau thau 3 2" xfId="1861" xr:uid="{00000000-0005-0000-0000-00007C070000}"/>
    <cellStyle name="Dziesiętny [0]_Invoices2001Slovakia_Book1_1_Book1_bieu ke hoach dau thau 3 2" xfId="1862" xr:uid="{00000000-0005-0000-0000-00007D070000}"/>
    <cellStyle name="Dziesietny [0]_Invoices2001Slovakia_Book1_1_Book1_bieu ke hoach dau thau truong mam non SKH" xfId="1863" xr:uid="{00000000-0005-0000-0000-00007E070000}"/>
    <cellStyle name="Dziesiętny [0]_Invoices2001Slovakia_Book1_1_Book1_bieu ke hoach dau thau truong mam non SKH" xfId="1864" xr:uid="{00000000-0005-0000-0000-00007F070000}"/>
    <cellStyle name="Dziesietny [0]_Invoices2001Slovakia_Book1_1_Book1_bieu ke hoach dau thau truong mam non SKH 2" xfId="1865" xr:uid="{00000000-0005-0000-0000-000080070000}"/>
    <cellStyle name="Dziesiętny [0]_Invoices2001Slovakia_Book1_1_Book1_bieu ke hoach dau thau truong mam non SKH 2" xfId="1866" xr:uid="{00000000-0005-0000-0000-000081070000}"/>
    <cellStyle name="Dziesietny [0]_Invoices2001Slovakia_Book1_1_Book1_bieu ke hoach dau thau truong mam non SKH 2 2" xfId="1867" xr:uid="{00000000-0005-0000-0000-000082070000}"/>
    <cellStyle name="Dziesiętny [0]_Invoices2001Slovakia_Book1_1_Book1_bieu ke hoach dau thau truong mam non SKH 2 2" xfId="1868" xr:uid="{00000000-0005-0000-0000-000083070000}"/>
    <cellStyle name="Dziesietny [0]_Invoices2001Slovakia_Book1_1_Book1_bieu ke hoach dau thau truong mam non SKH 3" xfId="1869" xr:uid="{00000000-0005-0000-0000-000084070000}"/>
    <cellStyle name="Dziesiętny [0]_Invoices2001Slovakia_Book1_1_Book1_bieu ke hoach dau thau truong mam non SKH 3" xfId="1870" xr:uid="{00000000-0005-0000-0000-000085070000}"/>
    <cellStyle name="Dziesietny [0]_Invoices2001Slovakia_Book1_1_Book1_bieu ke hoach dau thau truong mam non SKH 3 2" xfId="1871" xr:uid="{00000000-0005-0000-0000-000086070000}"/>
    <cellStyle name="Dziesiętny [0]_Invoices2001Slovakia_Book1_1_Book1_bieu ke hoach dau thau truong mam non SKH 3 2" xfId="1872" xr:uid="{00000000-0005-0000-0000-000087070000}"/>
    <cellStyle name="Dziesietny [0]_Invoices2001Slovakia_Book1_1_Book1_bieu tong hop lai kh von 2011 gui phong TH-KTDN" xfId="1873" xr:uid="{00000000-0005-0000-0000-000088070000}"/>
    <cellStyle name="Dziesiętny [0]_Invoices2001Slovakia_Book1_1_Book1_bieu tong hop lai kh von 2011 gui phong TH-KTDN" xfId="1874" xr:uid="{00000000-0005-0000-0000-000089070000}"/>
    <cellStyle name="Dziesietny [0]_Invoices2001Slovakia_Book1_1_Book1_bieu tong hop lai kh von 2011 gui phong TH-KTDN 2" xfId="1875" xr:uid="{00000000-0005-0000-0000-00008A070000}"/>
    <cellStyle name="Dziesiętny [0]_Invoices2001Slovakia_Book1_1_Book1_bieu tong hop lai kh von 2011 gui phong TH-KTDN 2" xfId="1876" xr:uid="{00000000-0005-0000-0000-00008B070000}"/>
    <cellStyle name="Dziesietny [0]_Invoices2001Slovakia_Book1_1_Book1_bieu tong hop lai kh von 2011 gui phong TH-KTDN 2 2" xfId="1877" xr:uid="{00000000-0005-0000-0000-00008C070000}"/>
    <cellStyle name="Dziesiętny [0]_Invoices2001Slovakia_Book1_1_Book1_bieu tong hop lai kh von 2011 gui phong TH-KTDN 2 2" xfId="1878" xr:uid="{00000000-0005-0000-0000-00008D070000}"/>
    <cellStyle name="Dziesietny [0]_Invoices2001Slovakia_Book1_1_Book1_bieu tong hop lai kh von 2011 gui phong TH-KTDN 3" xfId="1879" xr:uid="{00000000-0005-0000-0000-00008E070000}"/>
    <cellStyle name="Dziesiętny [0]_Invoices2001Slovakia_Book1_1_Book1_bieu tong hop lai kh von 2011 gui phong TH-KTDN 3" xfId="1880" xr:uid="{00000000-0005-0000-0000-00008F070000}"/>
    <cellStyle name="Dziesietny [0]_Invoices2001Slovakia_Book1_1_Book1_bieu tong hop lai kh von 2011 gui phong TH-KTDN 3 2" xfId="1881" xr:uid="{00000000-0005-0000-0000-000090070000}"/>
    <cellStyle name="Dziesiętny [0]_Invoices2001Slovakia_Book1_1_Book1_bieu tong hop lai kh von 2011 gui phong TH-KTDN 3 2" xfId="1882" xr:uid="{00000000-0005-0000-0000-000091070000}"/>
    <cellStyle name="Dziesietny [0]_Invoices2001Slovakia_Book1_1_Book1_bieu tong hop lai kh von 2011 gui phong TH-KTDN_BIEU KE HOACH  2015 (KTN 6.11 sua)" xfId="1883" xr:uid="{00000000-0005-0000-0000-000092070000}"/>
    <cellStyle name="Dziesiętny [0]_Invoices2001Slovakia_Book1_1_Book1_bieu tong hop lai kh von 2011 gui phong TH-KTDN_BIEU KE HOACH  2015 (KTN 6.11 sua)" xfId="1884" xr:uid="{00000000-0005-0000-0000-000093070000}"/>
    <cellStyle name="Dziesietny [0]_Invoices2001Slovakia_Book1_1_Book1_Book1" xfId="1885" xr:uid="{00000000-0005-0000-0000-000094070000}"/>
    <cellStyle name="Dziesiętny [0]_Invoices2001Slovakia_Book1_1_Book1_Book1" xfId="1886" xr:uid="{00000000-0005-0000-0000-000095070000}"/>
    <cellStyle name="Dziesietny [0]_Invoices2001Slovakia_Book1_1_Book1_Book1 2" xfId="1887" xr:uid="{00000000-0005-0000-0000-000096070000}"/>
    <cellStyle name="Dziesiętny [0]_Invoices2001Slovakia_Book1_1_Book1_Book1 2" xfId="1888" xr:uid="{00000000-0005-0000-0000-000097070000}"/>
    <cellStyle name="Dziesietny [0]_Invoices2001Slovakia_Book1_1_Book1_Book1 2 2" xfId="1889" xr:uid="{00000000-0005-0000-0000-000098070000}"/>
    <cellStyle name="Dziesiętny [0]_Invoices2001Slovakia_Book1_1_Book1_Book1 2 2" xfId="1890" xr:uid="{00000000-0005-0000-0000-000099070000}"/>
    <cellStyle name="Dziesietny [0]_Invoices2001Slovakia_Book1_1_Book1_Book1 3" xfId="1891" xr:uid="{00000000-0005-0000-0000-00009A070000}"/>
    <cellStyle name="Dziesiętny [0]_Invoices2001Slovakia_Book1_1_Book1_Book1 3" xfId="1892" xr:uid="{00000000-0005-0000-0000-00009B070000}"/>
    <cellStyle name="Dziesietny [0]_Invoices2001Slovakia_Book1_1_Book1_Book1 3 2" xfId="1893" xr:uid="{00000000-0005-0000-0000-00009C070000}"/>
    <cellStyle name="Dziesiętny [0]_Invoices2001Slovakia_Book1_1_Book1_Book1 3 2" xfId="1894" xr:uid="{00000000-0005-0000-0000-00009D070000}"/>
    <cellStyle name="Dziesietny [0]_Invoices2001Slovakia_Book1_1_Book1_Book1_Ke hoach 2010 (theo doi 11-8-2010)" xfId="1895" xr:uid="{00000000-0005-0000-0000-00009E070000}"/>
    <cellStyle name="Dziesiętny [0]_Invoices2001Slovakia_Book1_1_Book1_Book1_Ke hoach 2010 (theo doi 11-8-2010)" xfId="1896" xr:uid="{00000000-0005-0000-0000-00009F070000}"/>
    <cellStyle name="Dziesietny [0]_Invoices2001Slovakia_Book1_1_Book1_Book1_Ke hoach 2010 (theo doi 11-8-2010) 2" xfId="1897" xr:uid="{00000000-0005-0000-0000-0000A0070000}"/>
    <cellStyle name="Dziesiętny [0]_Invoices2001Slovakia_Book1_1_Book1_Book1_Ke hoach 2010 (theo doi 11-8-2010) 2" xfId="1898" xr:uid="{00000000-0005-0000-0000-0000A1070000}"/>
    <cellStyle name="Dziesietny [0]_Invoices2001Slovakia_Book1_1_Book1_Book1_Ke hoach 2010 (theo doi 11-8-2010) 2 2" xfId="1899" xr:uid="{00000000-0005-0000-0000-0000A2070000}"/>
    <cellStyle name="Dziesiętny [0]_Invoices2001Slovakia_Book1_1_Book1_Book1_Ke hoach 2010 (theo doi 11-8-2010) 2 2" xfId="1900" xr:uid="{00000000-0005-0000-0000-0000A3070000}"/>
    <cellStyle name="Dziesietny [0]_Invoices2001Slovakia_Book1_1_Book1_Book1_Ke hoach 2010 (theo doi 11-8-2010) 3" xfId="1901" xr:uid="{00000000-0005-0000-0000-0000A4070000}"/>
    <cellStyle name="Dziesiętny [0]_Invoices2001Slovakia_Book1_1_Book1_Book1_Ke hoach 2010 (theo doi 11-8-2010) 3" xfId="1902" xr:uid="{00000000-0005-0000-0000-0000A5070000}"/>
    <cellStyle name="Dziesietny [0]_Invoices2001Slovakia_Book1_1_Book1_Book1_Ke hoach 2010 (theo doi 11-8-2010) 3 2" xfId="1903" xr:uid="{00000000-0005-0000-0000-0000A6070000}"/>
    <cellStyle name="Dziesiętny [0]_Invoices2001Slovakia_Book1_1_Book1_Book1_Ke hoach 2010 (theo doi 11-8-2010) 3 2" xfId="1904" xr:uid="{00000000-0005-0000-0000-0000A7070000}"/>
    <cellStyle name="Dziesietny [0]_Invoices2001Slovakia_Book1_1_Book1_Book1_Ke hoach 2010 (theo doi 11-8-2010)_BIEU KE HOACH  2015 (KTN 6.11 sua)" xfId="1905" xr:uid="{00000000-0005-0000-0000-0000A8070000}"/>
    <cellStyle name="Dziesiętny [0]_Invoices2001Slovakia_Book1_1_Book1_Book1_Ke hoach 2010 (theo doi 11-8-2010)_BIEU KE HOACH  2015 (KTN 6.11 sua)" xfId="1906" xr:uid="{00000000-0005-0000-0000-0000A9070000}"/>
    <cellStyle name="Dziesietny [0]_Invoices2001Slovakia_Book1_1_Book1_Book1_ke hoach dau thau 30-6-2010" xfId="1907" xr:uid="{00000000-0005-0000-0000-0000AA070000}"/>
    <cellStyle name="Dziesiętny [0]_Invoices2001Slovakia_Book1_1_Book1_Book1_ke hoach dau thau 30-6-2010" xfId="1908" xr:uid="{00000000-0005-0000-0000-0000AB070000}"/>
    <cellStyle name="Dziesietny [0]_Invoices2001Slovakia_Book1_1_Book1_Book1_ke hoach dau thau 30-6-2010 2" xfId="1909" xr:uid="{00000000-0005-0000-0000-0000AC070000}"/>
    <cellStyle name="Dziesiętny [0]_Invoices2001Slovakia_Book1_1_Book1_Book1_ke hoach dau thau 30-6-2010 2" xfId="1910" xr:uid="{00000000-0005-0000-0000-0000AD070000}"/>
    <cellStyle name="Dziesietny [0]_Invoices2001Slovakia_Book1_1_Book1_Book1_ke hoach dau thau 30-6-2010 2 2" xfId="1911" xr:uid="{00000000-0005-0000-0000-0000AE070000}"/>
    <cellStyle name="Dziesiętny [0]_Invoices2001Slovakia_Book1_1_Book1_Book1_ke hoach dau thau 30-6-2010 2 2" xfId="1912" xr:uid="{00000000-0005-0000-0000-0000AF070000}"/>
    <cellStyle name="Dziesietny [0]_Invoices2001Slovakia_Book1_1_Book1_Book1_ke hoach dau thau 30-6-2010 3" xfId="1913" xr:uid="{00000000-0005-0000-0000-0000B0070000}"/>
    <cellStyle name="Dziesiętny [0]_Invoices2001Slovakia_Book1_1_Book1_Book1_ke hoach dau thau 30-6-2010 3" xfId="1914" xr:uid="{00000000-0005-0000-0000-0000B1070000}"/>
    <cellStyle name="Dziesietny [0]_Invoices2001Slovakia_Book1_1_Book1_Book1_ke hoach dau thau 30-6-2010 3 2" xfId="1915" xr:uid="{00000000-0005-0000-0000-0000B2070000}"/>
    <cellStyle name="Dziesiętny [0]_Invoices2001Slovakia_Book1_1_Book1_Book1_ke hoach dau thau 30-6-2010 3 2" xfId="1916" xr:uid="{00000000-0005-0000-0000-0000B3070000}"/>
    <cellStyle name="Dziesietny [0]_Invoices2001Slovakia_Book1_1_Book1_Book1_ke hoach dau thau 30-6-2010_BIEU KE HOACH  2015 (KTN 6.11 sua)" xfId="1917" xr:uid="{00000000-0005-0000-0000-0000B4070000}"/>
    <cellStyle name="Dziesiętny [0]_Invoices2001Slovakia_Book1_1_Book1_Book1_ke hoach dau thau 30-6-2010_BIEU KE HOACH  2015 (KTN 6.11 sua)" xfId="1918" xr:uid="{00000000-0005-0000-0000-0000B5070000}"/>
    <cellStyle name="Dziesietny [0]_Invoices2001Slovakia_Book1_1_Book1_Copy of KH PHAN BO VON ĐỐI ỨNG NAM 2011 (30 TY phuong án gop WB)" xfId="1919" xr:uid="{00000000-0005-0000-0000-0000B6070000}"/>
    <cellStyle name="Dziesiętny [0]_Invoices2001Slovakia_Book1_1_Book1_Copy of KH PHAN BO VON ĐỐI ỨNG NAM 2011 (30 TY phuong án gop WB)" xfId="1920" xr:uid="{00000000-0005-0000-0000-0000B7070000}"/>
    <cellStyle name="Dziesietny [0]_Invoices2001Slovakia_Book1_1_Book1_Copy of KH PHAN BO VON ĐỐI ỨNG NAM 2011 (30 TY phuong án gop WB) 2" xfId="1921" xr:uid="{00000000-0005-0000-0000-0000B8070000}"/>
    <cellStyle name="Dziesiętny [0]_Invoices2001Slovakia_Book1_1_Book1_Copy of KH PHAN BO VON ĐỐI ỨNG NAM 2011 (30 TY phuong án gop WB) 2" xfId="1922" xr:uid="{00000000-0005-0000-0000-0000B9070000}"/>
    <cellStyle name="Dziesietny [0]_Invoices2001Slovakia_Book1_1_Book1_Copy of KH PHAN BO VON ĐỐI ỨNG NAM 2011 (30 TY phuong án gop WB) 2 2" xfId="1923" xr:uid="{00000000-0005-0000-0000-0000BA070000}"/>
    <cellStyle name="Dziesiętny [0]_Invoices2001Slovakia_Book1_1_Book1_Copy of KH PHAN BO VON ĐỐI ỨNG NAM 2011 (30 TY phuong án gop WB) 2 2" xfId="1924" xr:uid="{00000000-0005-0000-0000-0000BB070000}"/>
    <cellStyle name="Dziesietny [0]_Invoices2001Slovakia_Book1_1_Book1_Copy of KH PHAN BO VON ĐỐI ỨNG NAM 2011 (30 TY phuong án gop WB) 3" xfId="1925" xr:uid="{00000000-0005-0000-0000-0000BC070000}"/>
    <cellStyle name="Dziesiętny [0]_Invoices2001Slovakia_Book1_1_Book1_Copy of KH PHAN BO VON ĐỐI ỨNG NAM 2011 (30 TY phuong án gop WB) 3" xfId="1926" xr:uid="{00000000-0005-0000-0000-0000BD070000}"/>
    <cellStyle name="Dziesietny [0]_Invoices2001Slovakia_Book1_1_Book1_Copy of KH PHAN BO VON ĐỐI ỨNG NAM 2011 (30 TY phuong án gop WB) 3 2" xfId="1927" xr:uid="{00000000-0005-0000-0000-0000BE070000}"/>
    <cellStyle name="Dziesiętny [0]_Invoices2001Slovakia_Book1_1_Book1_Copy of KH PHAN BO VON ĐỐI ỨNG NAM 2011 (30 TY phuong án gop WB) 3 2" xfId="1928" xr:uid="{00000000-0005-0000-0000-0000BF070000}"/>
    <cellStyle name="Dziesietny [0]_Invoices2001Slovakia_Book1_1_Book1_Copy of KH PHAN BO VON ĐỐI ỨNG NAM 2011 (30 TY phuong án gop WB)_BIEU KE HOACH  2015 (KTN 6.11 sua)" xfId="1929" xr:uid="{00000000-0005-0000-0000-0000C0070000}"/>
    <cellStyle name="Dziesiętny [0]_Invoices2001Slovakia_Book1_1_Book1_Copy of KH PHAN BO VON ĐỐI ỨNG NAM 2011 (30 TY phuong án gop WB)_BIEU KE HOACH  2015 (KTN 6.11 sua)" xfId="1930" xr:uid="{00000000-0005-0000-0000-0000C1070000}"/>
    <cellStyle name="Dziesietny [0]_Invoices2001Slovakia_Book1_1_Book1_DTTD chieng chan Tham lai 29-9-2009" xfId="1931" xr:uid="{00000000-0005-0000-0000-0000C2070000}"/>
    <cellStyle name="Dziesiętny [0]_Invoices2001Slovakia_Book1_1_Book1_DTTD chieng chan Tham lai 29-9-2009" xfId="1932" xr:uid="{00000000-0005-0000-0000-0000C3070000}"/>
    <cellStyle name="Dziesietny [0]_Invoices2001Slovakia_Book1_1_Book1_DTTD chieng chan Tham lai 29-9-2009 2" xfId="1933" xr:uid="{00000000-0005-0000-0000-0000C4070000}"/>
    <cellStyle name="Dziesiętny [0]_Invoices2001Slovakia_Book1_1_Book1_DTTD chieng chan Tham lai 29-9-2009 2" xfId="1934" xr:uid="{00000000-0005-0000-0000-0000C5070000}"/>
    <cellStyle name="Dziesietny [0]_Invoices2001Slovakia_Book1_1_Book1_DTTD chieng chan Tham lai 29-9-2009 2 2" xfId="1935" xr:uid="{00000000-0005-0000-0000-0000C6070000}"/>
    <cellStyle name="Dziesiętny [0]_Invoices2001Slovakia_Book1_1_Book1_DTTD chieng chan Tham lai 29-9-2009 2 2" xfId="1936" xr:uid="{00000000-0005-0000-0000-0000C7070000}"/>
    <cellStyle name="Dziesietny [0]_Invoices2001Slovakia_Book1_1_Book1_DTTD chieng chan Tham lai 29-9-2009 3" xfId="1937" xr:uid="{00000000-0005-0000-0000-0000C8070000}"/>
    <cellStyle name="Dziesiętny [0]_Invoices2001Slovakia_Book1_1_Book1_DTTD chieng chan Tham lai 29-9-2009 3" xfId="1938" xr:uid="{00000000-0005-0000-0000-0000C9070000}"/>
    <cellStyle name="Dziesietny [0]_Invoices2001Slovakia_Book1_1_Book1_DTTD chieng chan Tham lai 29-9-2009 3 2" xfId="1939" xr:uid="{00000000-0005-0000-0000-0000CA070000}"/>
    <cellStyle name="Dziesiętny [0]_Invoices2001Slovakia_Book1_1_Book1_DTTD chieng chan Tham lai 29-9-2009 3 2" xfId="1940" xr:uid="{00000000-0005-0000-0000-0000CB070000}"/>
    <cellStyle name="Dziesietny [0]_Invoices2001Slovakia_Book1_1_Book1_DTTD chieng chan Tham lai 29-9-2009_BIEU KE HOACH  2015 (KTN 6.11 sua)" xfId="1941" xr:uid="{00000000-0005-0000-0000-0000CC070000}"/>
    <cellStyle name="Dziesiętny [0]_Invoices2001Slovakia_Book1_1_Book1_DTTD chieng chan Tham lai 29-9-2009_BIEU KE HOACH  2015 (KTN 6.11 sua)" xfId="1942" xr:uid="{00000000-0005-0000-0000-0000CD070000}"/>
    <cellStyle name="Dziesietny [0]_Invoices2001Slovakia_Book1_1_Book1_Du toan nuoc San Thang (GD2)" xfId="1943" xr:uid="{00000000-0005-0000-0000-0000CE070000}"/>
    <cellStyle name="Dziesiętny [0]_Invoices2001Slovakia_Book1_1_Book1_Du toan nuoc San Thang (GD2)" xfId="1944" xr:uid="{00000000-0005-0000-0000-0000CF070000}"/>
    <cellStyle name="Dziesietny [0]_Invoices2001Slovakia_Book1_1_Book1_Du toan nuoc San Thang (GD2) 2" xfId="1945" xr:uid="{00000000-0005-0000-0000-0000D0070000}"/>
    <cellStyle name="Dziesiętny [0]_Invoices2001Slovakia_Book1_1_Book1_Du toan nuoc San Thang (GD2) 2" xfId="1946" xr:uid="{00000000-0005-0000-0000-0000D1070000}"/>
    <cellStyle name="Dziesietny [0]_Invoices2001Slovakia_Book1_1_Book1_Du toan nuoc San Thang (GD2) 2 2" xfId="1947" xr:uid="{00000000-0005-0000-0000-0000D2070000}"/>
    <cellStyle name="Dziesiętny [0]_Invoices2001Slovakia_Book1_1_Book1_Du toan nuoc San Thang (GD2) 2 2" xfId="1948" xr:uid="{00000000-0005-0000-0000-0000D3070000}"/>
    <cellStyle name="Dziesietny [0]_Invoices2001Slovakia_Book1_1_Book1_Du toan nuoc San Thang (GD2) 3" xfId="1949" xr:uid="{00000000-0005-0000-0000-0000D4070000}"/>
    <cellStyle name="Dziesiętny [0]_Invoices2001Slovakia_Book1_1_Book1_Du toan nuoc San Thang (GD2) 3" xfId="1950" xr:uid="{00000000-0005-0000-0000-0000D5070000}"/>
    <cellStyle name="Dziesietny [0]_Invoices2001Slovakia_Book1_1_Book1_Du toan nuoc San Thang (GD2) 3 2" xfId="1951" xr:uid="{00000000-0005-0000-0000-0000D6070000}"/>
    <cellStyle name="Dziesiętny [0]_Invoices2001Slovakia_Book1_1_Book1_Du toan nuoc San Thang (GD2) 3 2" xfId="1952" xr:uid="{00000000-0005-0000-0000-0000D7070000}"/>
    <cellStyle name="Dziesietny [0]_Invoices2001Slovakia_Book1_1_Book1_Ke hoach 2010 (theo doi 11-8-2010)" xfId="1953" xr:uid="{00000000-0005-0000-0000-0000D8070000}"/>
    <cellStyle name="Dziesiętny [0]_Invoices2001Slovakia_Book1_1_Book1_Ke hoach 2010 (theo doi 11-8-2010)" xfId="1954" xr:uid="{00000000-0005-0000-0000-0000D9070000}"/>
    <cellStyle name="Dziesietny [0]_Invoices2001Slovakia_Book1_1_Book1_Ke hoach 2010 (theo doi 11-8-2010) 2" xfId="1955" xr:uid="{00000000-0005-0000-0000-0000DA070000}"/>
    <cellStyle name="Dziesiętny [0]_Invoices2001Slovakia_Book1_1_Book1_Ke hoach 2010 (theo doi 11-8-2010) 2" xfId="1956" xr:uid="{00000000-0005-0000-0000-0000DB070000}"/>
    <cellStyle name="Dziesietny [0]_Invoices2001Slovakia_Book1_1_Book1_Ke hoach 2010 (theo doi 11-8-2010) 2 2" xfId="1957" xr:uid="{00000000-0005-0000-0000-0000DC070000}"/>
    <cellStyle name="Dziesiętny [0]_Invoices2001Slovakia_Book1_1_Book1_Ke hoach 2010 (theo doi 11-8-2010) 2 2" xfId="1958" xr:uid="{00000000-0005-0000-0000-0000DD070000}"/>
    <cellStyle name="Dziesietny [0]_Invoices2001Slovakia_Book1_1_Book1_Ke hoach 2010 (theo doi 11-8-2010) 3" xfId="1959" xr:uid="{00000000-0005-0000-0000-0000DE070000}"/>
    <cellStyle name="Dziesiętny [0]_Invoices2001Slovakia_Book1_1_Book1_Ke hoach 2010 (theo doi 11-8-2010) 3" xfId="1960" xr:uid="{00000000-0005-0000-0000-0000DF070000}"/>
    <cellStyle name="Dziesietny [0]_Invoices2001Slovakia_Book1_1_Book1_Ke hoach 2010 (theo doi 11-8-2010) 3 2" xfId="1961" xr:uid="{00000000-0005-0000-0000-0000E0070000}"/>
    <cellStyle name="Dziesiętny [0]_Invoices2001Slovakia_Book1_1_Book1_Ke hoach 2010 (theo doi 11-8-2010) 3 2" xfId="1962" xr:uid="{00000000-0005-0000-0000-0000E1070000}"/>
    <cellStyle name="Dziesietny [0]_Invoices2001Slovakia_Book1_1_Book1_ke hoach dau thau 30-6-2010" xfId="1963" xr:uid="{00000000-0005-0000-0000-0000E2070000}"/>
    <cellStyle name="Dziesiętny [0]_Invoices2001Slovakia_Book1_1_Book1_ke hoach dau thau 30-6-2010" xfId="1964" xr:uid="{00000000-0005-0000-0000-0000E3070000}"/>
    <cellStyle name="Dziesietny [0]_Invoices2001Slovakia_Book1_1_Book1_ke hoach dau thau 30-6-2010 2" xfId="1965" xr:uid="{00000000-0005-0000-0000-0000E4070000}"/>
    <cellStyle name="Dziesiętny [0]_Invoices2001Slovakia_Book1_1_Book1_ke hoach dau thau 30-6-2010 2" xfId="1966" xr:uid="{00000000-0005-0000-0000-0000E5070000}"/>
    <cellStyle name="Dziesietny [0]_Invoices2001Slovakia_Book1_1_Book1_ke hoach dau thau 30-6-2010 2 2" xfId="1967" xr:uid="{00000000-0005-0000-0000-0000E6070000}"/>
    <cellStyle name="Dziesiętny [0]_Invoices2001Slovakia_Book1_1_Book1_ke hoach dau thau 30-6-2010 2 2" xfId="1968" xr:uid="{00000000-0005-0000-0000-0000E7070000}"/>
    <cellStyle name="Dziesietny [0]_Invoices2001Slovakia_Book1_1_Book1_ke hoach dau thau 30-6-2010 3" xfId="1969" xr:uid="{00000000-0005-0000-0000-0000E8070000}"/>
    <cellStyle name="Dziesiętny [0]_Invoices2001Slovakia_Book1_1_Book1_ke hoach dau thau 30-6-2010 3" xfId="1970" xr:uid="{00000000-0005-0000-0000-0000E9070000}"/>
    <cellStyle name="Dziesietny [0]_Invoices2001Slovakia_Book1_1_Book1_ke hoach dau thau 30-6-2010 3 2" xfId="1971" xr:uid="{00000000-0005-0000-0000-0000EA070000}"/>
    <cellStyle name="Dziesiętny [0]_Invoices2001Slovakia_Book1_1_Book1_ke hoach dau thau 30-6-2010 3 2" xfId="1972" xr:uid="{00000000-0005-0000-0000-0000EB070000}"/>
    <cellStyle name="Dziesietny [0]_Invoices2001Slovakia_Book1_1_Book1_KH Von 2012 gui BKH 1" xfId="1973" xr:uid="{00000000-0005-0000-0000-0000EC070000}"/>
    <cellStyle name="Dziesiętny [0]_Invoices2001Slovakia_Book1_1_Book1_KH Von 2012 gui BKH 1" xfId="1974" xr:uid="{00000000-0005-0000-0000-0000ED070000}"/>
    <cellStyle name="Dziesietny [0]_Invoices2001Slovakia_Book1_1_Book1_KH Von 2012 gui BKH 1 2" xfId="1975" xr:uid="{00000000-0005-0000-0000-0000EE070000}"/>
    <cellStyle name="Dziesiętny [0]_Invoices2001Slovakia_Book1_1_Book1_KH Von 2012 gui BKH 1 2" xfId="1976" xr:uid="{00000000-0005-0000-0000-0000EF070000}"/>
    <cellStyle name="Dziesietny [0]_Invoices2001Slovakia_Book1_1_Book1_KH Von 2012 gui BKH 1 2 2" xfId="1977" xr:uid="{00000000-0005-0000-0000-0000F0070000}"/>
    <cellStyle name="Dziesiętny [0]_Invoices2001Slovakia_Book1_1_Book1_KH Von 2012 gui BKH 1 2 2" xfId="1978" xr:uid="{00000000-0005-0000-0000-0000F1070000}"/>
    <cellStyle name="Dziesietny [0]_Invoices2001Slovakia_Book1_1_Book1_KH Von 2012 gui BKH 1 3" xfId="1979" xr:uid="{00000000-0005-0000-0000-0000F2070000}"/>
    <cellStyle name="Dziesiętny [0]_Invoices2001Slovakia_Book1_1_Book1_KH Von 2012 gui BKH 1 3" xfId="1980" xr:uid="{00000000-0005-0000-0000-0000F3070000}"/>
    <cellStyle name="Dziesietny [0]_Invoices2001Slovakia_Book1_1_Book1_KH Von 2012 gui BKH 1 3 2" xfId="1981" xr:uid="{00000000-0005-0000-0000-0000F4070000}"/>
    <cellStyle name="Dziesiętny [0]_Invoices2001Slovakia_Book1_1_Book1_KH Von 2012 gui BKH 1 3 2" xfId="1982" xr:uid="{00000000-0005-0000-0000-0000F5070000}"/>
    <cellStyle name="Dziesietny [0]_Invoices2001Slovakia_Book1_1_Book1_KH Von 2012 gui BKH 1_BIEU KE HOACH  2015 (KTN 6.11 sua)" xfId="1983" xr:uid="{00000000-0005-0000-0000-0000F6070000}"/>
    <cellStyle name="Dziesiętny [0]_Invoices2001Slovakia_Book1_1_Book1_KH Von 2012 gui BKH 1_BIEU KE HOACH  2015 (KTN 6.11 sua)" xfId="1984" xr:uid="{00000000-0005-0000-0000-0000F7070000}"/>
    <cellStyle name="Dziesietny [0]_Invoices2001Slovakia_Book1_1_Book1_QD ke hoach dau thau" xfId="1985" xr:uid="{00000000-0005-0000-0000-0000F8070000}"/>
    <cellStyle name="Dziesiętny [0]_Invoices2001Slovakia_Book1_1_Book1_QD ke hoach dau thau" xfId="1986" xr:uid="{00000000-0005-0000-0000-0000F9070000}"/>
    <cellStyle name="Dziesietny [0]_Invoices2001Slovakia_Book1_1_Book1_QD ke hoach dau thau 2" xfId="1987" xr:uid="{00000000-0005-0000-0000-0000FA070000}"/>
    <cellStyle name="Dziesiętny [0]_Invoices2001Slovakia_Book1_1_Book1_QD ke hoach dau thau 2" xfId="1988" xr:uid="{00000000-0005-0000-0000-0000FB070000}"/>
    <cellStyle name="Dziesietny [0]_Invoices2001Slovakia_Book1_1_Book1_QD ke hoach dau thau 2 2" xfId="1989" xr:uid="{00000000-0005-0000-0000-0000FC070000}"/>
    <cellStyle name="Dziesiętny [0]_Invoices2001Slovakia_Book1_1_Book1_QD ke hoach dau thau 2 2" xfId="1990" xr:uid="{00000000-0005-0000-0000-0000FD070000}"/>
    <cellStyle name="Dziesietny [0]_Invoices2001Slovakia_Book1_1_Book1_QD ke hoach dau thau 3" xfId="1991" xr:uid="{00000000-0005-0000-0000-0000FE070000}"/>
    <cellStyle name="Dziesiętny [0]_Invoices2001Slovakia_Book1_1_Book1_QD ke hoach dau thau 3" xfId="1992" xr:uid="{00000000-0005-0000-0000-0000FF070000}"/>
    <cellStyle name="Dziesietny [0]_Invoices2001Slovakia_Book1_1_Book1_QD ke hoach dau thau 3 2" xfId="1993" xr:uid="{00000000-0005-0000-0000-000000080000}"/>
    <cellStyle name="Dziesiętny [0]_Invoices2001Slovakia_Book1_1_Book1_QD ke hoach dau thau 3 2" xfId="1994" xr:uid="{00000000-0005-0000-0000-000001080000}"/>
    <cellStyle name="Dziesietny [0]_Invoices2001Slovakia_Book1_1_Book1_tinh toan hoang ha" xfId="1995" xr:uid="{00000000-0005-0000-0000-000002080000}"/>
    <cellStyle name="Dziesiętny [0]_Invoices2001Slovakia_Book1_1_Book1_tinh toan hoang ha" xfId="1996" xr:uid="{00000000-0005-0000-0000-000003080000}"/>
    <cellStyle name="Dziesietny [0]_Invoices2001Slovakia_Book1_1_Book1_tinh toan hoang ha 2" xfId="1997" xr:uid="{00000000-0005-0000-0000-000004080000}"/>
    <cellStyle name="Dziesiętny [0]_Invoices2001Slovakia_Book1_1_Book1_tinh toan hoang ha 2" xfId="1998" xr:uid="{00000000-0005-0000-0000-000005080000}"/>
    <cellStyle name="Dziesietny [0]_Invoices2001Slovakia_Book1_1_Book1_tinh toan hoang ha 2 2" xfId="1999" xr:uid="{00000000-0005-0000-0000-000006080000}"/>
    <cellStyle name="Dziesiętny [0]_Invoices2001Slovakia_Book1_1_Book1_tinh toan hoang ha 2 2" xfId="2000" xr:uid="{00000000-0005-0000-0000-000007080000}"/>
    <cellStyle name="Dziesietny [0]_Invoices2001Slovakia_Book1_1_Book1_tinh toan hoang ha 3" xfId="2001" xr:uid="{00000000-0005-0000-0000-000008080000}"/>
    <cellStyle name="Dziesiętny [0]_Invoices2001Slovakia_Book1_1_Book1_tinh toan hoang ha 3" xfId="2002" xr:uid="{00000000-0005-0000-0000-000009080000}"/>
    <cellStyle name="Dziesietny [0]_Invoices2001Slovakia_Book1_1_Book1_tinh toan hoang ha 3 2" xfId="2003" xr:uid="{00000000-0005-0000-0000-00000A080000}"/>
    <cellStyle name="Dziesiętny [0]_Invoices2001Slovakia_Book1_1_Book1_tinh toan hoang ha 3 2" xfId="2004" xr:uid="{00000000-0005-0000-0000-00000B080000}"/>
    <cellStyle name="Dziesietny [0]_Invoices2001Slovakia_Book1_1_Book1_Tong von ĐTPT" xfId="2005" xr:uid="{00000000-0005-0000-0000-00000C080000}"/>
    <cellStyle name="Dziesiętny [0]_Invoices2001Slovakia_Book1_1_Book1_Tong von ĐTPT" xfId="2006" xr:uid="{00000000-0005-0000-0000-00000D080000}"/>
    <cellStyle name="Dziesietny [0]_Invoices2001Slovakia_Book1_1_Book1_Tong von ĐTPT 2" xfId="2007" xr:uid="{00000000-0005-0000-0000-00000E080000}"/>
    <cellStyle name="Dziesiętny [0]_Invoices2001Slovakia_Book1_1_Book1_Tong von ĐTPT 2" xfId="2008" xr:uid="{00000000-0005-0000-0000-00000F080000}"/>
    <cellStyle name="Dziesietny [0]_Invoices2001Slovakia_Book1_1_Book1_Tong von ĐTPT 2 2" xfId="2009" xr:uid="{00000000-0005-0000-0000-000010080000}"/>
    <cellStyle name="Dziesiętny [0]_Invoices2001Slovakia_Book1_1_Book1_Tong von ĐTPT 2 2" xfId="2010" xr:uid="{00000000-0005-0000-0000-000011080000}"/>
    <cellStyle name="Dziesietny [0]_Invoices2001Slovakia_Book1_1_Book1_Tong von ĐTPT 3" xfId="2011" xr:uid="{00000000-0005-0000-0000-000012080000}"/>
    <cellStyle name="Dziesiętny [0]_Invoices2001Slovakia_Book1_1_Book1_Tong von ĐTPT 3" xfId="2012" xr:uid="{00000000-0005-0000-0000-000013080000}"/>
    <cellStyle name="Dziesietny [0]_Invoices2001Slovakia_Book1_1_Book1_Tong von ĐTPT 3 2" xfId="2013" xr:uid="{00000000-0005-0000-0000-000014080000}"/>
    <cellStyle name="Dziesiętny [0]_Invoices2001Slovakia_Book1_1_Book1_Tong von ĐTPT 3 2" xfId="2014" xr:uid="{00000000-0005-0000-0000-000015080000}"/>
    <cellStyle name="Dziesietny [0]_Invoices2001Slovakia_Book1_1_Copy of KH PHAN BO VON ĐỐI ỨNG NAM 2011 (30 TY phuong án gop WB)" xfId="2015" xr:uid="{00000000-0005-0000-0000-000016080000}"/>
    <cellStyle name="Dziesiętny [0]_Invoices2001Slovakia_Book1_1_Copy of KH PHAN BO VON ĐỐI ỨNG NAM 2011 (30 TY phuong án gop WB)" xfId="2016" xr:uid="{00000000-0005-0000-0000-000017080000}"/>
    <cellStyle name="Dziesietny [0]_Invoices2001Slovakia_Book1_1_Copy of KH PHAN BO VON ĐỐI ỨNG NAM 2011 (30 TY phuong án gop WB) 2" xfId="2017" xr:uid="{00000000-0005-0000-0000-000018080000}"/>
    <cellStyle name="Dziesiętny [0]_Invoices2001Slovakia_Book1_1_Copy of KH PHAN BO VON ĐỐI ỨNG NAM 2011 (30 TY phuong án gop WB) 2" xfId="2018" xr:uid="{00000000-0005-0000-0000-000019080000}"/>
    <cellStyle name="Dziesietny [0]_Invoices2001Slovakia_Book1_1_Copy of KH PHAN BO VON ĐỐI ỨNG NAM 2011 (30 TY phuong án gop WB) 2 2" xfId="2019" xr:uid="{00000000-0005-0000-0000-00001A080000}"/>
    <cellStyle name="Dziesiętny [0]_Invoices2001Slovakia_Book1_1_Copy of KH PHAN BO VON ĐỐI ỨNG NAM 2011 (30 TY phuong án gop WB) 2 2" xfId="2020" xr:uid="{00000000-0005-0000-0000-00001B080000}"/>
    <cellStyle name="Dziesietny [0]_Invoices2001Slovakia_Book1_1_Copy of KH PHAN BO VON ĐỐI ỨNG NAM 2011 (30 TY phuong án gop WB) 3" xfId="2021" xr:uid="{00000000-0005-0000-0000-00001C080000}"/>
    <cellStyle name="Dziesiętny [0]_Invoices2001Slovakia_Book1_1_Copy of KH PHAN BO VON ĐỐI ỨNG NAM 2011 (30 TY phuong án gop WB) 3" xfId="2022" xr:uid="{00000000-0005-0000-0000-00001D080000}"/>
    <cellStyle name="Dziesietny [0]_Invoices2001Slovakia_Book1_1_Copy of KH PHAN BO VON ĐỐI ỨNG NAM 2011 (30 TY phuong án gop WB) 3 2" xfId="2023" xr:uid="{00000000-0005-0000-0000-00001E080000}"/>
    <cellStyle name="Dziesiętny [0]_Invoices2001Slovakia_Book1_1_Copy of KH PHAN BO VON ĐỐI ỨNG NAM 2011 (30 TY phuong án gop WB) 3 2" xfId="2024" xr:uid="{00000000-0005-0000-0000-00001F080000}"/>
    <cellStyle name="Dziesietny [0]_Invoices2001Slovakia_Book1_1_Copy of KH PHAN BO VON ĐỐI ỨNG NAM 2011 (30 TY phuong án gop WB)_BIEU KE HOACH  2015 (KTN 6.11 sua)" xfId="2025" xr:uid="{00000000-0005-0000-0000-000020080000}"/>
    <cellStyle name="Dziesiętny [0]_Invoices2001Slovakia_Book1_1_Copy of KH PHAN BO VON ĐỐI ỨNG NAM 2011 (30 TY phuong án gop WB)_BIEU KE HOACH  2015 (KTN 6.11 sua)" xfId="2026" xr:uid="{00000000-0005-0000-0000-000021080000}"/>
    <cellStyle name="Dziesietny [0]_Invoices2001Slovakia_Book1_1_Danh Mục KCM trinh BKH 2011 (BS 30A)" xfId="2027" xr:uid="{00000000-0005-0000-0000-000022080000}"/>
    <cellStyle name="Dziesiętny [0]_Invoices2001Slovakia_Book1_1_Danh Mục KCM trinh BKH 2011 (BS 30A)" xfId="2028" xr:uid="{00000000-0005-0000-0000-000023080000}"/>
    <cellStyle name="Dziesietny [0]_Invoices2001Slovakia_Book1_1_DTTD chieng chan Tham lai 29-9-2009" xfId="2029" xr:uid="{00000000-0005-0000-0000-000024080000}"/>
    <cellStyle name="Dziesiętny [0]_Invoices2001Slovakia_Book1_1_DTTD chieng chan Tham lai 29-9-2009" xfId="2030" xr:uid="{00000000-0005-0000-0000-000025080000}"/>
    <cellStyle name="Dziesietny [0]_Invoices2001Slovakia_Book1_1_DTTD chieng chan Tham lai 29-9-2009 2" xfId="2031" xr:uid="{00000000-0005-0000-0000-000026080000}"/>
    <cellStyle name="Dziesiętny [0]_Invoices2001Slovakia_Book1_1_DTTD chieng chan Tham lai 29-9-2009 2" xfId="2032" xr:uid="{00000000-0005-0000-0000-000027080000}"/>
    <cellStyle name="Dziesietny [0]_Invoices2001Slovakia_Book1_1_DTTD chieng chan Tham lai 29-9-2009 2 2" xfId="2033" xr:uid="{00000000-0005-0000-0000-000028080000}"/>
    <cellStyle name="Dziesiętny [0]_Invoices2001Slovakia_Book1_1_DTTD chieng chan Tham lai 29-9-2009 2 2" xfId="2034" xr:uid="{00000000-0005-0000-0000-000029080000}"/>
    <cellStyle name="Dziesietny [0]_Invoices2001Slovakia_Book1_1_DTTD chieng chan Tham lai 29-9-2009 3" xfId="2035" xr:uid="{00000000-0005-0000-0000-00002A080000}"/>
    <cellStyle name="Dziesiętny [0]_Invoices2001Slovakia_Book1_1_DTTD chieng chan Tham lai 29-9-2009 3" xfId="2036" xr:uid="{00000000-0005-0000-0000-00002B080000}"/>
    <cellStyle name="Dziesietny [0]_Invoices2001Slovakia_Book1_1_DTTD chieng chan Tham lai 29-9-2009 3 2" xfId="2037" xr:uid="{00000000-0005-0000-0000-00002C080000}"/>
    <cellStyle name="Dziesiętny [0]_Invoices2001Slovakia_Book1_1_DTTD chieng chan Tham lai 29-9-2009 3 2" xfId="2038" xr:uid="{00000000-0005-0000-0000-00002D080000}"/>
    <cellStyle name="Dziesietny [0]_Invoices2001Slovakia_Book1_1_DTTD chieng chan Tham lai 29-9-2009_BIEU KE HOACH  2015 (KTN 6.11 sua)" xfId="2039" xr:uid="{00000000-0005-0000-0000-00002E080000}"/>
    <cellStyle name="Dziesiętny [0]_Invoices2001Slovakia_Book1_1_DTTD chieng chan Tham lai 29-9-2009_BIEU KE HOACH  2015 (KTN 6.11 sua)" xfId="2040" xr:uid="{00000000-0005-0000-0000-00002F080000}"/>
    <cellStyle name="Dziesietny [0]_Invoices2001Slovakia_Book1_1_Du toan nuoc San Thang (GD2)" xfId="2041" xr:uid="{00000000-0005-0000-0000-000030080000}"/>
    <cellStyle name="Dziesiętny [0]_Invoices2001Slovakia_Book1_1_Du toan nuoc San Thang (GD2)" xfId="2042" xr:uid="{00000000-0005-0000-0000-000031080000}"/>
    <cellStyle name="Dziesietny [0]_Invoices2001Slovakia_Book1_1_Du toan nuoc San Thang (GD2) 2" xfId="2043" xr:uid="{00000000-0005-0000-0000-000032080000}"/>
    <cellStyle name="Dziesiętny [0]_Invoices2001Slovakia_Book1_1_Du toan nuoc San Thang (GD2) 2" xfId="2044" xr:uid="{00000000-0005-0000-0000-000033080000}"/>
    <cellStyle name="Dziesietny [0]_Invoices2001Slovakia_Book1_1_Du toan nuoc San Thang (GD2) 2 2" xfId="2045" xr:uid="{00000000-0005-0000-0000-000034080000}"/>
    <cellStyle name="Dziesiętny [0]_Invoices2001Slovakia_Book1_1_Du toan nuoc San Thang (GD2) 2 2" xfId="2046" xr:uid="{00000000-0005-0000-0000-000035080000}"/>
    <cellStyle name="Dziesietny [0]_Invoices2001Slovakia_Book1_1_Du toan nuoc San Thang (GD2) 3" xfId="2047" xr:uid="{00000000-0005-0000-0000-000036080000}"/>
    <cellStyle name="Dziesiętny [0]_Invoices2001Slovakia_Book1_1_Du toan nuoc San Thang (GD2) 3" xfId="2048" xr:uid="{00000000-0005-0000-0000-000037080000}"/>
    <cellStyle name="Dziesietny [0]_Invoices2001Slovakia_Book1_1_Du toan nuoc San Thang (GD2) 3 2" xfId="2049" xr:uid="{00000000-0005-0000-0000-000038080000}"/>
    <cellStyle name="Dziesiętny [0]_Invoices2001Slovakia_Book1_1_Du toan nuoc San Thang (GD2) 3 2" xfId="2050" xr:uid="{00000000-0005-0000-0000-000039080000}"/>
    <cellStyle name="Dziesietny [0]_Invoices2001Slovakia_Book1_1_Du toan nuoc San Thang (GD2) 4" xfId="2051" xr:uid="{00000000-0005-0000-0000-00003A080000}"/>
    <cellStyle name="Dziesiętny [0]_Invoices2001Slovakia_Book1_1_Du toan nuoc San Thang (GD2) 4" xfId="2052" xr:uid="{00000000-0005-0000-0000-00003B080000}"/>
    <cellStyle name="Dziesietny [0]_Invoices2001Slovakia_Book1_1_Ke hoach 2010 (theo doi 11-8-2010)" xfId="2053" xr:uid="{00000000-0005-0000-0000-00003C080000}"/>
    <cellStyle name="Dziesiętny [0]_Invoices2001Slovakia_Book1_1_Ke hoach 2010 (theo doi 11-8-2010)" xfId="2054" xr:uid="{00000000-0005-0000-0000-00003D080000}"/>
    <cellStyle name="Dziesietny [0]_Invoices2001Slovakia_Book1_1_Ke hoach 2010 (theo doi 11-8-2010) 2" xfId="2055" xr:uid="{00000000-0005-0000-0000-00003E080000}"/>
    <cellStyle name="Dziesiętny [0]_Invoices2001Slovakia_Book1_1_Ke hoach 2010 (theo doi 11-8-2010) 2" xfId="2056" xr:uid="{00000000-0005-0000-0000-00003F080000}"/>
    <cellStyle name="Dziesietny [0]_Invoices2001Slovakia_Book1_1_Ke hoach 2010 (theo doi 11-8-2010) 2 2" xfId="2057" xr:uid="{00000000-0005-0000-0000-000040080000}"/>
    <cellStyle name="Dziesiętny [0]_Invoices2001Slovakia_Book1_1_Ke hoach 2010 (theo doi 11-8-2010) 2 2" xfId="2058" xr:uid="{00000000-0005-0000-0000-000041080000}"/>
    <cellStyle name="Dziesietny [0]_Invoices2001Slovakia_Book1_1_Ke hoach 2010 (theo doi 11-8-2010) 3" xfId="2059" xr:uid="{00000000-0005-0000-0000-000042080000}"/>
    <cellStyle name="Dziesiętny [0]_Invoices2001Slovakia_Book1_1_Ke hoach 2010 (theo doi 11-8-2010) 3" xfId="2060" xr:uid="{00000000-0005-0000-0000-000043080000}"/>
    <cellStyle name="Dziesietny [0]_Invoices2001Slovakia_Book1_1_Ke hoach 2010 (theo doi 11-8-2010) 3 2" xfId="2061" xr:uid="{00000000-0005-0000-0000-000044080000}"/>
    <cellStyle name="Dziesiętny [0]_Invoices2001Slovakia_Book1_1_Ke hoach 2010 (theo doi 11-8-2010) 3 2" xfId="2062" xr:uid="{00000000-0005-0000-0000-000045080000}"/>
    <cellStyle name="Dziesietny [0]_Invoices2001Slovakia_Book1_1_Ke hoach 2010 (theo doi 11-8-2010) 4" xfId="2063" xr:uid="{00000000-0005-0000-0000-000046080000}"/>
    <cellStyle name="Dziesiętny [0]_Invoices2001Slovakia_Book1_1_Ke hoach 2010 (theo doi 11-8-2010) 4" xfId="2064" xr:uid="{00000000-0005-0000-0000-000047080000}"/>
    <cellStyle name="Dziesietny [0]_Invoices2001Slovakia_Book1_1_Ke hoach 2010 ngay 31-01" xfId="2065" xr:uid="{00000000-0005-0000-0000-000048080000}"/>
    <cellStyle name="Dziesiętny [0]_Invoices2001Slovakia_Book1_1_Ke hoach 2010 ngay 31-01" xfId="2066" xr:uid="{00000000-0005-0000-0000-000049080000}"/>
    <cellStyle name="Dziesietny [0]_Invoices2001Slovakia_Book1_1_Ke hoach 2010 ngay 31-01 2" xfId="2067" xr:uid="{00000000-0005-0000-0000-00004A080000}"/>
    <cellStyle name="Dziesiętny [0]_Invoices2001Slovakia_Book1_1_Ke hoach 2010 ngay 31-01 2" xfId="2068" xr:uid="{00000000-0005-0000-0000-00004B080000}"/>
    <cellStyle name="Dziesietny [0]_Invoices2001Slovakia_Book1_1_Ke hoach 2010 ngay 31-01 2 2" xfId="2069" xr:uid="{00000000-0005-0000-0000-00004C080000}"/>
    <cellStyle name="Dziesiętny [0]_Invoices2001Slovakia_Book1_1_Ke hoach 2010 ngay 31-01 2 2" xfId="2070" xr:uid="{00000000-0005-0000-0000-00004D080000}"/>
    <cellStyle name="Dziesietny [0]_Invoices2001Slovakia_Book1_1_Ke hoach 2010 ngay 31-01 3" xfId="2071" xr:uid="{00000000-0005-0000-0000-00004E080000}"/>
    <cellStyle name="Dziesiętny [0]_Invoices2001Slovakia_Book1_1_Ke hoach 2010 ngay 31-01 3" xfId="2072" xr:uid="{00000000-0005-0000-0000-00004F080000}"/>
    <cellStyle name="Dziesietny [0]_Invoices2001Slovakia_Book1_1_Ke hoach 2010 ngay 31-01 3 2" xfId="2073" xr:uid="{00000000-0005-0000-0000-000050080000}"/>
    <cellStyle name="Dziesiętny [0]_Invoices2001Slovakia_Book1_1_Ke hoach 2010 ngay 31-01 3 2" xfId="2074" xr:uid="{00000000-0005-0000-0000-000051080000}"/>
    <cellStyle name="Dziesietny [0]_Invoices2001Slovakia_Book1_1_Ke hoach 2010 ngay 31-01 4" xfId="2075" xr:uid="{00000000-0005-0000-0000-000052080000}"/>
    <cellStyle name="Dziesiętny [0]_Invoices2001Slovakia_Book1_1_Ke hoach 2010 ngay 31-01 4" xfId="2076" xr:uid="{00000000-0005-0000-0000-000053080000}"/>
    <cellStyle name="Dziesietny [0]_Invoices2001Slovakia_Book1_1_ke hoach dau thau 30-6-2010" xfId="2077" xr:uid="{00000000-0005-0000-0000-000054080000}"/>
    <cellStyle name="Dziesiętny [0]_Invoices2001Slovakia_Book1_1_ke hoach dau thau 30-6-2010" xfId="2078" xr:uid="{00000000-0005-0000-0000-000055080000}"/>
    <cellStyle name="Dziesietny [0]_Invoices2001Slovakia_Book1_1_ke hoach dau thau 30-6-2010 2" xfId="2079" xr:uid="{00000000-0005-0000-0000-000056080000}"/>
    <cellStyle name="Dziesiętny [0]_Invoices2001Slovakia_Book1_1_ke hoach dau thau 30-6-2010 2" xfId="2080" xr:uid="{00000000-0005-0000-0000-000057080000}"/>
    <cellStyle name="Dziesietny [0]_Invoices2001Slovakia_Book1_1_ke hoach dau thau 30-6-2010 2 2" xfId="2081" xr:uid="{00000000-0005-0000-0000-000058080000}"/>
    <cellStyle name="Dziesiętny [0]_Invoices2001Slovakia_Book1_1_ke hoach dau thau 30-6-2010 2 2" xfId="2082" xr:uid="{00000000-0005-0000-0000-000059080000}"/>
    <cellStyle name="Dziesietny [0]_Invoices2001Slovakia_Book1_1_ke hoach dau thau 30-6-2010 3" xfId="2083" xr:uid="{00000000-0005-0000-0000-00005A080000}"/>
    <cellStyle name="Dziesiętny [0]_Invoices2001Slovakia_Book1_1_ke hoach dau thau 30-6-2010 3" xfId="2084" xr:uid="{00000000-0005-0000-0000-00005B080000}"/>
    <cellStyle name="Dziesietny [0]_Invoices2001Slovakia_Book1_1_ke hoach dau thau 30-6-2010 3 2" xfId="2085" xr:uid="{00000000-0005-0000-0000-00005C080000}"/>
    <cellStyle name="Dziesiętny [0]_Invoices2001Slovakia_Book1_1_ke hoach dau thau 30-6-2010 3 2" xfId="2086" xr:uid="{00000000-0005-0000-0000-00005D080000}"/>
    <cellStyle name="Dziesietny [0]_Invoices2001Slovakia_Book1_1_ke hoach dau thau 30-6-2010 4" xfId="2087" xr:uid="{00000000-0005-0000-0000-00005E080000}"/>
    <cellStyle name="Dziesiętny [0]_Invoices2001Slovakia_Book1_1_ke hoach dau thau 30-6-2010 4" xfId="2088" xr:uid="{00000000-0005-0000-0000-00005F080000}"/>
    <cellStyle name="Dziesietny [0]_Invoices2001Slovakia_Book1_1_KH Von 2012 gui BKH 1" xfId="2089" xr:uid="{00000000-0005-0000-0000-000060080000}"/>
    <cellStyle name="Dziesiętny [0]_Invoices2001Slovakia_Book1_1_KH Von 2012 gui BKH 1" xfId="2090" xr:uid="{00000000-0005-0000-0000-000061080000}"/>
    <cellStyle name="Dziesietny [0]_Invoices2001Slovakia_Book1_1_KH Von 2012 gui BKH 1 2" xfId="2091" xr:uid="{00000000-0005-0000-0000-000062080000}"/>
    <cellStyle name="Dziesiętny [0]_Invoices2001Slovakia_Book1_1_KH Von 2012 gui BKH 1 2" xfId="2092" xr:uid="{00000000-0005-0000-0000-000063080000}"/>
    <cellStyle name="Dziesietny [0]_Invoices2001Slovakia_Book1_1_KH Von 2012 gui BKH 1 2 2" xfId="2093" xr:uid="{00000000-0005-0000-0000-000064080000}"/>
    <cellStyle name="Dziesiętny [0]_Invoices2001Slovakia_Book1_1_KH Von 2012 gui BKH 1 2 2" xfId="2094" xr:uid="{00000000-0005-0000-0000-000065080000}"/>
    <cellStyle name="Dziesietny [0]_Invoices2001Slovakia_Book1_1_KH Von 2012 gui BKH 1 3" xfId="2095" xr:uid="{00000000-0005-0000-0000-000066080000}"/>
    <cellStyle name="Dziesiętny [0]_Invoices2001Slovakia_Book1_1_KH Von 2012 gui BKH 1 3" xfId="2096" xr:uid="{00000000-0005-0000-0000-000067080000}"/>
    <cellStyle name="Dziesietny [0]_Invoices2001Slovakia_Book1_1_KH Von 2012 gui BKH 1 3 2" xfId="2097" xr:uid="{00000000-0005-0000-0000-000068080000}"/>
    <cellStyle name="Dziesiętny [0]_Invoices2001Slovakia_Book1_1_KH Von 2012 gui BKH 1 3 2" xfId="2098" xr:uid="{00000000-0005-0000-0000-000069080000}"/>
    <cellStyle name="Dziesietny [0]_Invoices2001Slovakia_Book1_1_KH Von 2012 gui BKH 1_BIEU KE HOACH  2015 (KTN 6.11 sua)" xfId="2099" xr:uid="{00000000-0005-0000-0000-00006A080000}"/>
    <cellStyle name="Dziesiętny [0]_Invoices2001Slovakia_Book1_1_KH Von 2012 gui BKH 1_BIEU KE HOACH  2015 (KTN 6.11 sua)" xfId="2100" xr:uid="{00000000-0005-0000-0000-00006B080000}"/>
    <cellStyle name="Dziesietny [0]_Invoices2001Slovakia_Book1_1_KH Von 2012 gui BKH 2" xfId="2101" xr:uid="{00000000-0005-0000-0000-00006C080000}"/>
    <cellStyle name="Dziesiętny [0]_Invoices2001Slovakia_Book1_1_KH Von 2012 gui BKH 2" xfId="2102" xr:uid="{00000000-0005-0000-0000-00006D080000}"/>
    <cellStyle name="Dziesietny [0]_Invoices2001Slovakia_Book1_1_KH Von 2012 gui BKH 2 2" xfId="2103" xr:uid="{00000000-0005-0000-0000-00006E080000}"/>
    <cellStyle name="Dziesiętny [0]_Invoices2001Slovakia_Book1_1_KH Von 2012 gui BKH 2 2" xfId="2104" xr:uid="{00000000-0005-0000-0000-00006F080000}"/>
    <cellStyle name="Dziesietny [0]_Invoices2001Slovakia_Book1_1_KH Von 2012 gui BKH 2 2 2" xfId="2105" xr:uid="{00000000-0005-0000-0000-000070080000}"/>
    <cellStyle name="Dziesiętny [0]_Invoices2001Slovakia_Book1_1_KH Von 2012 gui BKH 2 2 2" xfId="2106" xr:uid="{00000000-0005-0000-0000-000071080000}"/>
    <cellStyle name="Dziesietny [0]_Invoices2001Slovakia_Book1_1_KH Von 2012 gui BKH 2 3" xfId="2107" xr:uid="{00000000-0005-0000-0000-000072080000}"/>
    <cellStyle name="Dziesiętny [0]_Invoices2001Slovakia_Book1_1_KH Von 2012 gui BKH 2 3" xfId="2108" xr:uid="{00000000-0005-0000-0000-000073080000}"/>
    <cellStyle name="Dziesietny [0]_Invoices2001Slovakia_Book1_1_KH Von 2012 gui BKH 2 3 2" xfId="2109" xr:uid="{00000000-0005-0000-0000-000074080000}"/>
    <cellStyle name="Dziesiętny [0]_Invoices2001Slovakia_Book1_1_KH Von 2012 gui BKH 2 3 2" xfId="2110" xr:uid="{00000000-0005-0000-0000-000075080000}"/>
    <cellStyle name="Dziesietny [0]_Invoices2001Slovakia_Book1_1_KH Von 2012 gui BKH 2 4" xfId="2111" xr:uid="{00000000-0005-0000-0000-000076080000}"/>
    <cellStyle name="Dziesiętny [0]_Invoices2001Slovakia_Book1_1_KH Von 2012 gui BKH 2 4" xfId="2112" xr:uid="{00000000-0005-0000-0000-000077080000}"/>
    <cellStyle name="Dziesietny [0]_Invoices2001Slovakia_Book1_1_QD ke hoach dau thau" xfId="2113" xr:uid="{00000000-0005-0000-0000-000078080000}"/>
    <cellStyle name="Dziesiętny [0]_Invoices2001Slovakia_Book1_1_QD ke hoach dau thau" xfId="2114" xr:uid="{00000000-0005-0000-0000-000079080000}"/>
    <cellStyle name="Dziesietny [0]_Invoices2001Slovakia_Book1_1_QD ke hoach dau thau 2" xfId="2115" xr:uid="{00000000-0005-0000-0000-00007A080000}"/>
    <cellStyle name="Dziesiętny [0]_Invoices2001Slovakia_Book1_1_QD ke hoach dau thau 2" xfId="2116" xr:uid="{00000000-0005-0000-0000-00007B080000}"/>
    <cellStyle name="Dziesietny [0]_Invoices2001Slovakia_Book1_1_QD ke hoach dau thau 2 2" xfId="2117" xr:uid="{00000000-0005-0000-0000-00007C080000}"/>
    <cellStyle name="Dziesiętny [0]_Invoices2001Slovakia_Book1_1_QD ke hoach dau thau 2 2" xfId="2118" xr:uid="{00000000-0005-0000-0000-00007D080000}"/>
    <cellStyle name="Dziesietny [0]_Invoices2001Slovakia_Book1_1_QD ke hoach dau thau 3" xfId="2119" xr:uid="{00000000-0005-0000-0000-00007E080000}"/>
    <cellStyle name="Dziesiętny [0]_Invoices2001Slovakia_Book1_1_QD ke hoach dau thau 3" xfId="2120" xr:uid="{00000000-0005-0000-0000-00007F080000}"/>
    <cellStyle name="Dziesietny [0]_Invoices2001Slovakia_Book1_1_QD ke hoach dau thau 3 2" xfId="2121" xr:uid="{00000000-0005-0000-0000-000080080000}"/>
    <cellStyle name="Dziesiętny [0]_Invoices2001Slovakia_Book1_1_QD ke hoach dau thau 3 2" xfId="2122" xr:uid="{00000000-0005-0000-0000-000081080000}"/>
    <cellStyle name="Dziesietny [0]_Invoices2001Slovakia_Book1_1_QD ke hoach dau thau 4" xfId="2123" xr:uid="{00000000-0005-0000-0000-000082080000}"/>
    <cellStyle name="Dziesiętny [0]_Invoices2001Slovakia_Book1_1_QD ke hoach dau thau 4" xfId="2124" xr:uid="{00000000-0005-0000-0000-000083080000}"/>
    <cellStyle name="Dziesietny [0]_Invoices2001Slovakia_Book1_1_Ra soat KH von 2011 (Huy-11-11-11)" xfId="2125" xr:uid="{00000000-0005-0000-0000-000084080000}"/>
    <cellStyle name="Dziesiętny [0]_Invoices2001Slovakia_Book1_1_Ra soat KH von 2011 (Huy-11-11-11)" xfId="2126" xr:uid="{00000000-0005-0000-0000-000085080000}"/>
    <cellStyle name="Dziesietny [0]_Invoices2001Slovakia_Book1_1_tinh toan hoang ha" xfId="2127" xr:uid="{00000000-0005-0000-0000-000086080000}"/>
    <cellStyle name="Dziesiętny [0]_Invoices2001Slovakia_Book1_1_tinh toan hoang ha" xfId="2128" xr:uid="{00000000-0005-0000-0000-000087080000}"/>
    <cellStyle name="Dziesietny [0]_Invoices2001Slovakia_Book1_1_tinh toan hoang ha 2" xfId="2129" xr:uid="{00000000-0005-0000-0000-000088080000}"/>
    <cellStyle name="Dziesiętny [0]_Invoices2001Slovakia_Book1_1_tinh toan hoang ha 2" xfId="2130" xr:uid="{00000000-0005-0000-0000-000089080000}"/>
    <cellStyle name="Dziesietny [0]_Invoices2001Slovakia_Book1_1_tinh toan hoang ha 2 2" xfId="2131" xr:uid="{00000000-0005-0000-0000-00008A080000}"/>
    <cellStyle name="Dziesiętny [0]_Invoices2001Slovakia_Book1_1_tinh toan hoang ha 2 2" xfId="2132" xr:uid="{00000000-0005-0000-0000-00008B080000}"/>
    <cellStyle name="Dziesietny [0]_Invoices2001Slovakia_Book1_1_tinh toan hoang ha 3" xfId="2133" xr:uid="{00000000-0005-0000-0000-00008C080000}"/>
    <cellStyle name="Dziesiętny [0]_Invoices2001Slovakia_Book1_1_tinh toan hoang ha 3" xfId="2134" xr:uid="{00000000-0005-0000-0000-00008D080000}"/>
    <cellStyle name="Dziesietny [0]_Invoices2001Slovakia_Book1_1_tinh toan hoang ha 3 2" xfId="2135" xr:uid="{00000000-0005-0000-0000-00008E080000}"/>
    <cellStyle name="Dziesiętny [0]_Invoices2001Slovakia_Book1_1_tinh toan hoang ha 3 2" xfId="2136" xr:uid="{00000000-0005-0000-0000-00008F080000}"/>
    <cellStyle name="Dziesietny [0]_Invoices2001Slovakia_Book1_1_tinh toan hoang ha 4" xfId="2137" xr:uid="{00000000-0005-0000-0000-000090080000}"/>
    <cellStyle name="Dziesiętny [0]_Invoices2001Slovakia_Book1_1_tinh toan hoang ha 4" xfId="2138" xr:uid="{00000000-0005-0000-0000-000091080000}"/>
    <cellStyle name="Dziesietny [0]_Invoices2001Slovakia_Book1_1_Tong von ĐTPT" xfId="2139" xr:uid="{00000000-0005-0000-0000-000092080000}"/>
    <cellStyle name="Dziesiętny [0]_Invoices2001Slovakia_Book1_1_Tong von ĐTPT" xfId="2140" xr:uid="{00000000-0005-0000-0000-000093080000}"/>
    <cellStyle name="Dziesietny [0]_Invoices2001Slovakia_Book1_1_Tong von ĐTPT 2" xfId="2141" xr:uid="{00000000-0005-0000-0000-000094080000}"/>
    <cellStyle name="Dziesiętny [0]_Invoices2001Slovakia_Book1_1_Tong von ĐTPT 2" xfId="2142" xr:uid="{00000000-0005-0000-0000-000095080000}"/>
    <cellStyle name="Dziesietny [0]_Invoices2001Slovakia_Book1_1_Tong von ĐTPT 2 2" xfId="2143" xr:uid="{00000000-0005-0000-0000-000096080000}"/>
    <cellStyle name="Dziesiętny [0]_Invoices2001Slovakia_Book1_1_Tong von ĐTPT 2 2" xfId="2144" xr:uid="{00000000-0005-0000-0000-000097080000}"/>
    <cellStyle name="Dziesietny [0]_Invoices2001Slovakia_Book1_1_Tong von ĐTPT 3" xfId="2145" xr:uid="{00000000-0005-0000-0000-000098080000}"/>
    <cellStyle name="Dziesiętny [0]_Invoices2001Slovakia_Book1_1_Tong von ĐTPT 3" xfId="2146" xr:uid="{00000000-0005-0000-0000-000099080000}"/>
    <cellStyle name="Dziesietny [0]_Invoices2001Slovakia_Book1_1_Tong von ĐTPT 3 2" xfId="2147" xr:uid="{00000000-0005-0000-0000-00009A080000}"/>
    <cellStyle name="Dziesiętny [0]_Invoices2001Slovakia_Book1_1_Tong von ĐTPT 3 2" xfId="2148" xr:uid="{00000000-0005-0000-0000-00009B080000}"/>
    <cellStyle name="Dziesietny [0]_Invoices2001Slovakia_Book1_1_Tong von ĐTPT 4" xfId="2149" xr:uid="{00000000-0005-0000-0000-00009C080000}"/>
    <cellStyle name="Dziesiętny [0]_Invoices2001Slovakia_Book1_1_Tong von ĐTPT 4" xfId="2150" xr:uid="{00000000-0005-0000-0000-00009D080000}"/>
    <cellStyle name="Dziesietny [0]_Invoices2001Slovakia_Book1_1_Viec Huy dang lam" xfId="2151" xr:uid="{00000000-0005-0000-0000-00009E080000}"/>
    <cellStyle name="Dziesiętny [0]_Invoices2001Slovakia_Book1_1_Viec Huy dang lam" xfId="2152" xr:uid="{00000000-0005-0000-0000-00009F080000}"/>
    <cellStyle name="Dziesietny [0]_Invoices2001Slovakia_Book1_2" xfId="2153" xr:uid="{00000000-0005-0000-0000-0000A0080000}"/>
    <cellStyle name="Dziesiętny [0]_Invoices2001Slovakia_Book1_2" xfId="2154" xr:uid="{00000000-0005-0000-0000-0000A1080000}"/>
    <cellStyle name="Dziesietny [0]_Invoices2001Slovakia_Book1_2 2" xfId="2155" xr:uid="{00000000-0005-0000-0000-0000A2080000}"/>
    <cellStyle name="Dziesiętny [0]_Invoices2001Slovakia_Book1_2 2" xfId="2156" xr:uid="{00000000-0005-0000-0000-0000A3080000}"/>
    <cellStyle name="Dziesietny [0]_Invoices2001Slovakia_Book1_2_bieu ke hoach dau thau" xfId="2157" xr:uid="{00000000-0005-0000-0000-0000A4080000}"/>
    <cellStyle name="Dziesiętny [0]_Invoices2001Slovakia_Book1_2_bieu ke hoach dau thau" xfId="2158" xr:uid="{00000000-0005-0000-0000-0000A5080000}"/>
    <cellStyle name="Dziesietny [0]_Invoices2001Slovakia_Book1_2_bieu ke hoach dau thau 2" xfId="2159" xr:uid="{00000000-0005-0000-0000-0000A6080000}"/>
    <cellStyle name="Dziesiętny [0]_Invoices2001Slovakia_Book1_2_bieu ke hoach dau thau 2" xfId="2160" xr:uid="{00000000-0005-0000-0000-0000A7080000}"/>
    <cellStyle name="Dziesietny [0]_Invoices2001Slovakia_Book1_2_bieu ke hoach dau thau 2 2" xfId="2161" xr:uid="{00000000-0005-0000-0000-0000A8080000}"/>
    <cellStyle name="Dziesiętny [0]_Invoices2001Slovakia_Book1_2_bieu ke hoach dau thau 2 2" xfId="2162" xr:uid="{00000000-0005-0000-0000-0000A9080000}"/>
    <cellStyle name="Dziesietny [0]_Invoices2001Slovakia_Book1_2_bieu ke hoach dau thau 3" xfId="2163" xr:uid="{00000000-0005-0000-0000-0000AA080000}"/>
    <cellStyle name="Dziesiętny [0]_Invoices2001Slovakia_Book1_2_bieu ke hoach dau thau 3" xfId="2164" xr:uid="{00000000-0005-0000-0000-0000AB080000}"/>
    <cellStyle name="Dziesietny [0]_Invoices2001Slovakia_Book1_2_bieu ke hoach dau thau 3 2" xfId="2165" xr:uid="{00000000-0005-0000-0000-0000AC080000}"/>
    <cellStyle name="Dziesiętny [0]_Invoices2001Slovakia_Book1_2_bieu ke hoach dau thau 3 2" xfId="2166" xr:uid="{00000000-0005-0000-0000-0000AD080000}"/>
    <cellStyle name="Dziesietny [0]_Invoices2001Slovakia_Book1_2_bieu ke hoach dau thau truong mam non SKH" xfId="2167" xr:uid="{00000000-0005-0000-0000-0000AE080000}"/>
    <cellStyle name="Dziesiętny [0]_Invoices2001Slovakia_Book1_2_bieu ke hoach dau thau truong mam non SKH" xfId="2168" xr:uid="{00000000-0005-0000-0000-0000AF080000}"/>
    <cellStyle name="Dziesietny [0]_Invoices2001Slovakia_Book1_2_bieu ke hoach dau thau truong mam non SKH 2" xfId="2169" xr:uid="{00000000-0005-0000-0000-0000B0080000}"/>
    <cellStyle name="Dziesiętny [0]_Invoices2001Slovakia_Book1_2_bieu ke hoach dau thau truong mam non SKH 2" xfId="2170" xr:uid="{00000000-0005-0000-0000-0000B1080000}"/>
    <cellStyle name="Dziesietny [0]_Invoices2001Slovakia_Book1_2_bieu ke hoach dau thau truong mam non SKH 2 2" xfId="2171" xr:uid="{00000000-0005-0000-0000-0000B2080000}"/>
    <cellStyle name="Dziesiętny [0]_Invoices2001Slovakia_Book1_2_bieu ke hoach dau thau truong mam non SKH 2 2" xfId="2172" xr:uid="{00000000-0005-0000-0000-0000B3080000}"/>
    <cellStyle name="Dziesietny [0]_Invoices2001Slovakia_Book1_2_bieu ke hoach dau thau truong mam non SKH 3" xfId="2173" xr:uid="{00000000-0005-0000-0000-0000B4080000}"/>
    <cellStyle name="Dziesiętny [0]_Invoices2001Slovakia_Book1_2_bieu ke hoach dau thau truong mam non SKH 3" xfId="2174" xr:uid="{00000000-0005-0000-0000-0000B5080000}"/>
    <cellStyle name="Dziesietny [0]_Invoices2001Slovakia_Book1_2_bieu ke hoach dau thau truong mam non SKH 3 2" xfId="2175" xr:uid="{00000000-0005-0000-0000-0000B6080000}"/>
    <cellStyle name="Dziesiętny [0]_Invoices2001Slovakia_Book1_2_bieu ke hoach dau thau truong mam non SKH 3 2" xfId="2176" xr:uid="{00000000-0005-0000-0000-0000B7080000}"/>
    <cellStyle name="Dziesietny [0]_Invoices2001Slovakia_Book1_2_bieu tong hop lai kh von 2011 gui phong TH-KTDN" xfId="2177" xr:uid="{00000000-0005-0000-0000-0000B8080000}"/>
    <cellStyle name="Dziesiętny [0]_Invoices2001Slovakia_Book1_2_bieu tong hop lai kh von 2011 gui phong TH-KTDN" xfId="2178" xr:uid="{00000000-0005-0000-0000-0000B9080000}"/>
    <cellStyle name="Dziesietny [0]_Invoices2001Slovakia_Book1_2_bieu tong hop lai kh von 2011 gui phong TH-KTDN 2" xfId="2179" xr:uid="{00000000-0005-0000-0000-0000BA080000}"/>
    <cellStyle name="Dziesiętny [0]_Invoices2001Slovakia_Book1_2_bieu tong hop lai kh von 2011 gui phong TH-KTDN 2" xfId="2180" xr:uid="{00000000-0005-0000-0000-0000BB080000}"/>
    <cellStyle name="Dziesietny [0]_Invoices2001Slovakia_Book1_2_bieu tong hop lai kh von 2011 gui phong TH-KTDN 2 2" xfId="2181" xr:uid="{00000000-0005-0000-0000-0000BC080000}"/>
    <cellStyle name="Dziesiętny [0]_Invoices2001Slovakia_Book1_2_bieu tong hop lai kh von 2011 gui phong TH-KTDN 2 2" xfId="2182" xr:uid="{00000000-0005-0000-0000-0000BD080000}"/>
    <cellStyle name="Dziesietny [0]_Invoices2001Slovakia_Book1_2_bieu tong hop lai kh von 2011 gui phong TH-KTDN 3" xfId="2183" xr:uid="{00000000-0005-0000-0000-0000BE080000}"/>
    <cellStyle name="Dziesiętny [0]_Invoices2001Slovakia_Book1_2_bieu tong hop lai kh von 2011 gui phong TH-KTDN 3" xfId="2184" xr:uid="{00000000-0005-0000-0000-0000BF080000}"/>
    <cellStyle name="Dziesietny [0]_Invoices2001Slovakia_Book1_2_bieu tong hop lai kh von 2011 gui phong TH-KTDN 3 2" xfId="2185" xr:uid="{00000000-0005-0000-0000-0000C0080000}"/>
    <cellStyle name="Dziesiętny [0]_Invoices2001Slovakia_Book1_2_bieu tong hop lai kh von 2011 gui phong TH-KTDN 3 2" xfId="2186" xr:uid="{00000000-0005-0000-0000-0000C1080000}"/>
    <cellStyle name="Dziesietny [0]_Invoices2001Slovakia_Book1_2_bieu tong hop lai kh von 2011 gui phong TH-KTDN_BIEU KE HOACH  2015 (KTN 6.11 sua)" xfId="2187" xr:uid="{00000000-0005-0000-0000-0000C2080000}"/>
    <cellStyle name="Dziesiętny [0]_Invoices2001Slovakia_Book1_2_bieu tong hop lai kh von 2011 gui phong TH-KTDN_BIEU KE HOACH  2015 (KTN 6.11 sua)" xfId="2188" xr:uid="{00000000-0005-0000-0000-0000C3080000}"/>
    <cellStyle name="Dziesietny [0]_Invoices2001Slovakia_Book1_2_Book1" xfId="2189" xr:uid="{00000000-0005-0000-0000-0000C4080000}"/>
    <cellStyle name="Dziesiętny [0]_Invoices2001Slovakia_Book1_2_Book1" xfId="2190" xr:uid="{00000000-0005-0000-0000-0000C5080000}"/>
    <cellStyle name="Dziesietny [0]_Invoices2001Slovakia_Book1_2_Book1 2" xfId="2191" xr:uid="{00000000-0005-0000-0000-0000C6080000}"/>
    <cellStyle name="Dziesiętny [0]_Invoices2001Slovakia_Book1_2_Book1 2" xfId="2192" xr:uid="{00000000-0005-0000-0000-0000C7080000}"/>
    <cellStyle name="Dziesietny [0]_Invoices2001Slovakia_Book1_2_Book1 2 2" xfId="2193" xr:uid="{00000000-0005-0000-0000-0000C8080000}"/>
    <cellStyle name="Dziesiętny [0]_Invoices2001Slovakia_Book1_2_Book1 2 2" xfId="2194" xr:uid="{00000000-0005-0000-0000-0000C9080000}"/>
    <cellStyle name="Dziesietny [0]_Invoices2001Slovakia_Book1_2_Book1 3" xfId="2195" xr:uid="{00000000-0005-0000-0000-0000CA080000}"/>
    <cellStyle name="Dziesiętny [0]_Invoices2001Slovakia_Book1_2_Book1 3" xfId="2196" xr:uid="{00000000-0005-0000-0000-0000CB080000}"/>
    <cellStyle name="Dziesietny [0]_Invoices2001Slovakia_Book1_2_Book1 3 2" xfId="2197" xr:uid="{00000000-0005-0000-0000-0000CC080000}"/>
    <cellStyle name="Dziesiętny [0]_Invoices2001Slovakia_Book1_2_Book1 3 2" xfId="2198" xr:uid="{00000000-0005-0000-0000-0000CD080000}"/>
    <cellStyle name="Dziesietny [0]_Invoices2001Slovakia_Book1_2_Book1_1" xfId="2199" xr:uid="{00000000-0005-0000-0000-0000CE080000}"/>
    <cellStyle name="Dziesiętny [0]_Invoices2001Slovakia_Book1_2_Book1_1" xfId="2200" xr:uid="{00000000-0005-0000-0000-0000CF080000}"/>
    <cellStyle name="Dziesietny [0]_Invoices2001Slovakia_Book1_2_Book1_1 2" xfId="2201" xr:uid="{00000000-0005-0000-0000-0000D0080000}"/>
    <cellStyle name="Dziesiętny [0]_Invoices2001Slovakia_Book1_2_Book1_1 2" xfId="2202" xr:uid="{00000000-0005-0000-0000-0000D1080000}"/>
    <cellStyle name="Dziesietny [0]_Invoices2001Slovakia_Book1_2_Book1_1 2 2" xfId="2203" xr:uid="{00000000-0005-0000-0000-0000D2080000}"/>
    <cellStyle name="Dziesiętny [0]_Invoices2001Slovakia_Book1_2_Book1_1 2 2" xfId="2204" xr:uid="{00000000-0005-0000-0000-0000D3080000}"/>
    <cellStyle name="Dziesietny [0]_Invoices2001Slovakia_Book1_2_Book1_1 3" xfId="2205" xr:uid="{00000000-0005-0000-0000-0000D4080000}"/>
    <cellStyle name="Dziesiętny [0]_Invoices2001Slovakia_Book1_2_Book1_1 3" xfId="2206" xr:uid="{00000000-0005-0000-0000-0000D5080000}"/>
    <cellStyle name="Dziesietny [0]_Invoices2001Slovakia_Book1_2_Book1_1 3 2" xfId="2207" xr:uid="{00000000-0005-0000-0000-0000D6080000}"/>
    <cellStyle name="Dziesiętny [0]_Invoices2001Slovakia_Book1_2_Book1_1 3 2" xfId="2208" xr:uid="{00000000-0005-0000-0000-0000D7080000}"/>
    <cellStyle name="Dziesietny [0]_Invoices2001Slovakia_Book1_2_Book1_1 4" xfId="2209" xr:uid="{00000000-0005-0000-0000-0000D8080000}"/>
    <cellStyle name="Dziesiętny [0]_Invoices2001Slovakia_Book1_2_Book1_1 4" xfId="2210" xr:uid="{00000000-0005-0000-0000-0000D9080000}"/>
    <cellStyle name="Dziesietny [0]_Invoices2001Slovakia_Book1_2_Book1_Ke hoach 2010 (theo doi 11-8-2010)" xfId="2211" xr:uid="{00000000-0005-0000-0000-0000DA080000}"/>
    <cellStyle name="Dziesiętny [0]_Invoices2001Slovakia_Book1_2_Book1_Ke hoach 2010 (theo doi 11-8-2010)" xfId="2212" xr:uid="{00000000-0005-0000-0000-0000DB080000}"/>
    <cellStyle name="Dziesietny [0]_Invoices2001Slovakia_Book1_2_Book1_Ke hoach 2010 (theo doi 11-8-2010) 2" xfId="2213" xr:uid="{00000000-0005-0000-0000-0000DC080000}"/>
    <cellStyle name="Dziesiętny [0]_Invoices2001Slovakia_Book1_2_Book1_Ke hoach 2010 (theo doi 11-8-2010) 2" xfId="2214" xr:uid="{00000000-0005-0000-0000-0000DD080000}"/>
    <cellStyle name="Dziesietny [0]_Invoices2001Slovakia_Book1_2_Book1_Ke hoach 2010 (theo doi 11-8-2010) 2 2" xfId="2215" xr:uid="{00000000-0005-0000-0000-0000DE080000}"/>
    <cellStyle name="Dziesiętny [0]_Invoices2001Slovakia_Book1_2_Book1_Ke hoach 2010 (theo doi 11-8-2010) 2 2" xfId="2216" xr:uid="{00000000-0005-0000-0000-0000DF080000}"/>
    <cellStyle name="Dziesietny [0]_Invoices2001Slovakia_Book1_2_Book1_Ke hoach 2010 (theo doi 11-8-2010) 3" xfId="2217" xr:uid="{00000000-0005-0000-0000-0000E0080000}"/>
    <cellStyle name="Dziesiętny [0]_Invoices2001Slovakia_Book1_2_Book1_Ke hoach 2010 (theo doi 11-8-2010) 3" xfId="2218" xr:uid="{00000000-0005-0000-0000-0000E1080000}"/>
    <cellStyle name="Dziesietny [0]_Invoices2001Slovakia_Book1_2_Book1_Ke hoach 2010 (theo doi 11-8-2010) 3 2" xfId="2219" xr:uid="{00000000-0005-0000-0000-0000E2080000}"/>
    <cellStyle name="Dziesiętny [0]_Invoices2001Slovakia_Book1_2_Book1_Ke hoach 2010 (theo doi 11-8-2010) 3 2" xfId="2220" xr:uid="{00000000-0005-0000-0000-0000E3080000}"/>
    <cellStyle name="Dziesietny [0]_Invoices2001Slovakia_Book1_2_Book1_Ke hoach 2010 (theo doi 11-8-2010)_BIEU KE HOACH  2015 (KTN 6.11 sua)" xfId="2221" xr:uid="{00000000-0005-0000-0000-0000E4080000}"/>
    <cellStyle name="Dziesiętny [0]_Invoices2001Slovakia_Book1_2_Book1_Ke hoach 2010 (theo doi 11-8-2010)_BIEU KE HOACH  2015 (KTN 6.11 sua)" xfId="2222" xr:uid="{00000000-0005-0000-0000-0000E5080000}"/>
    <cellStyle name="Dziesietny [0]_Invoices2001Slovakia_Book1_2_Book1_ke hoach dau thau 30-6-2010" xfId="2223" xr:uid="{00000000-0005-0000-0000-0000E6080000}"/>
    <cellStyle name="Dziesiętny [0]_Invoices2001Slovakia_Book1_2_Book1_ke hoach dau thau 30-6-2010" xfId="2224" xr:uid="{00000000-0005-0000-0000-0000E7080000}"/>
    <cellStyle name="Dziesietny [0]_Invoices2001Slovakia_Book1_2_Book1_ke hoach dau thau 30-6-2010 2" xfId="2225" xr:uid="{00000000-0005-0000-0000-0000E8080000}"/>
    <cellStyle name="Dziesiętny [0]_Invoices2001Slovakia_Book1_2_Book1_ke hoach dau thau 30-6-2010 2" xfId="2226" xr:uid="{00000000-0005-0000-0000-0000E9080000}"/>
    <cellStyle name="Dziesietny [0]_Invoices2001Slovakia_Book1_2_Book1_ke hoach dau thau 30-6-2010 2 2" xfId="2227" xr:uid="{00000000-0005-0000-0000-0000EA080000}"/>
    <cellStyle name="Dziesiętny [0]_Invoices2001Slovakia_Book1_2_Book1_ke hoach dau thau 30-6-2010 2 2" xfId="2228" xr:uid="{00000000-0005-0000-0000-0000EB080000}"/>
    <cellStyle name="Dziesietny [0]_Invoices2001Slovakia_Book1_2_Book1_ke hoach dau thau 30-6-2010 3" xfId="2229" xr:uid="{00000000-0005-0000-0000-0000EC080000}"/>
    <cellStyle name="Dziesiętny [0]_Invoices2001Slovakia_Book1_2_Book1_ke hoach dau thau 30-6-2010 3" xfId="2230" xr:uid="{00000000-0005-0000-0000-0000ED080000}"/>
    <cellStyle name="Dziesietny [0]_Invoices2001Slovakia_Book1_2_Book1_ke hoach dau thau 30-6-2010 3 2" xfId="2231" xr:uid="{00000000-0005-0000-0000-0000EE080000}"/>
    <cellStyle name="Dziesiętny [0]_Invoices2001Slovakia_Book1_2_Book1_ke hoach dau thau 30-6-2010 3 2" xfId="2232" xr:uid="{00000000-0005-0000-0000-0000EF080000}"/>
    <cellStyle name="Dziesietny [0]_Invoices2001Slovakia_Book1_2_Book1_ke hoach dau thau 30-6-2010_BIEU KE HOACH  2015 (KTN 6.11 sua)" xfId="2233" xr:uid="{00000000-0005-0000-0000-0000F0080000}"/>
    <cellStyle name="Dziesiętny [0]_Invoices2001Slovakia_Book1_2_Book1_ke hoach dau thau 30-6-2010_BIEU KE HOACH  2015 (KTN 6.11 sua)" xfId="2234" xr:uid="{00000000-0005-0000-0000-0000F1080000}"/>
    <cellStyle name="Dziesietny [0]_Invoices2001Slovakia_Book1_2_Copy of KH PHAN BO VON ĐỐI ỨNG NAM 2011 (30 TY phuong án gop WB)" xfId="2235" xr:uid="{00000000-0005-0000-0000-0000F2080000}"/>
    <cellStyle name="Dziesiętny [0]_Invoices2001Slovakia_Book1_2_Copy of KH PHAN BO VON ĐỐI ỨNG NAM 2011 (30 TY phuong án gop WB)" xfId="2236" xr:uid="{00000000-0005-0000-0000-0000F3080000}"/>
    <cellStyle name="Dziesietny [0]_Invoices2001Slovakia_Book1_2_Copy of KH PHAN BO VON ĐỐI ỨNG NAM 2011 (30 TY phuong án gop WB) 2" xfId="2237" xr:uid="{00000000-0005-0000-0000-0000F4080000}"/>
    <cellStyle name="Dziesiętny [0]_Invoices2001Slovakia_Book1_2_Copy of KH PHAN BO VON ĐỐI ỨNG NAM 2011 (30 TY phuong án gop WB) 2" xfId="2238" xr:uid="{00000000-0005-0000-0000-0000F5080000}"/>
    <cellStyle name="Dziesietny [0]_Invoices2001Slovakia_Book1_2_Copy of KH PHAN BO VON ĐỐI ỨNG NAM 2011 (30 TY phuong án gop WB) 2 2" xfId="2239" xr:uid="{00000000-0005-0000-0000-0000F6080000}"/>
    <cellStyle name="Dziesiętny [0]_Invoices2001Slovakia_Book1_2_Copy of KH PHAN BO VON ĐỐI ỨNG NAM 2011 (30 TY phuong án gop WB) 2 2" xfId="2240" xr:uid="{00000000-0005-0000-0000-0000F7080000}"/>
    <cellStyle name="Dziesietny [0]_Invoices2001Slovakia_Book1_2_Copy of KH PHAN BO VON ĐỐI ỨNG NAM 2011 (30 TY phuong án gop WB) 3" xfId="2241" xr:uid="{00000000-0005-0000-0000-0000F8080000}"/>
    <cellStyle name="Dziesiętny [0]_Invoices2001Slovakia_Book1_2_Copy of KH PHAN BO VON ĐỐI ỨNG NAM 2011 (30 TY phuong án gop WB) 3" xfId="2242" xr:uid="{00000000-0005-0000-0000-0000F9080000}"/>
    <cellStyle name="Dziesietny [0]_Invoices2001Slovakia_Book1_2_Copy of KH PHAN BO VON ĐỐI ỨNG NAM 2011 (30 TY phuong án gop WB) 3 2" xfId="2243" xr:uid="{00000000-0005-0000-0000-0000FA080000}"/>
    <cellStyle name="Dziesiętny [0]_Invoices2001Slovakia_Book1_2_Copy of KH PHAN BO VON ĐỐI ỨNG NAM 2011 (30 TY phuong án gop WB) 3 2" xfId="2244" xr:uid="{00000000-0005-0000-0000-0000FB080000}"/>
    <cellStyle name="Dziesietny [0]_Invoices2001Slovakia_Book1_2_Copy of KH PHAN BO VON ĐỐI ỨNG NAM 2011 (30 TY phuong án gop WB)_BIEU KE HOACH  2015 (KTN 6.11 sua)" xfId="2245" xr:uid="{00000000-0005-0000-0000-0000FC080000}"/>
    <cellStyle name="Dziesiętny [0]_Invoices2001Slovakia_Book1_2_Copy of KH PHAN BO VON ĐỐI ỨNG NAM 2011 (30 TY phuong án gop WB)_BIEU KE HOACH  2015 (KTN 6.11 sua)" xfId="2246" xr:uid="{00000000-0005-0000-0000-0000FD080000}"/>
    <cellStyle name="Dziesietny [0]_Invoices2001Slovakia_Book1_2_Danh Mục KCM trinh BKH 2011 (BS 30A)" xfId="2247" xr:uid="{00000000-0005-0000-0000-0000FE080000}"/>
    <cellStyle name="Dziesiętny [0]_Invoices2001Slovakia_Book1_2_Danh Mục KCM trinh BKH 2011 (BS 30A)" xfId="2248" xr:uid="{00000000-0005-0000-0000-0000FF080000}"/>
    <cellStyle name="Dziesietny [0]_Invoices2001Slovakia_Book1_2_DTTD chieng chan Tham lai 29-9-2009" xfId="2249" xr:uid="{00000000-0005-0000-0000-000000090000}"/>
    <cellStyle name="Dziesiętny [0]_Invoices2001Slovakia_Book1_2_DTTD chieng chan Tham lai 29-9-2009" xfId="2250" xr:uid="{00000000-0005-0000-0000-000001090000}"/>
    <cellStyle name="Dziesietny [0]_Invoices2001Slovakia_Book1_2_DTTD chieng chan Tham lai 29-9-2009 2" xfId="2251" xr:uid="{00000000-0005-0000-0000-000002090000}"/>
    <cellStyle name="Dziesiętny [0]_Invoices2001Slovakia_Book1_2_DTTD chieng chan Tham lai 29-9-2009 2" xfId="2252" xr:uid="{00000000-0005-0000-0000-000003090000}"/>
    <cellStyle name="Dziesietny [0]_Invoices2001Slovakia_Book1_2_DTTD chieng chan Tham lai 29-9-2009 2 2" xfId="2253" xr:uid="{00000000-0005-0000-0000-000004090000}"/>
    <cellStyle name="Dziesiętny [0]_Invoices2001Slovakia_Book1_2_DTTD chieng chan Tham lai 29-9-2009 2 2" xfId="2254" xr:uid="{00000000-0005-0000-0000-000005090000}"/>
    <cellStyle name="Dziesietny [0]_Invoices2001Slovakia_Book1_2_DTTD chieng chan Tham lai 29-9-2009 3" xfId="2255" xr:uid="{00000000-0005-0000-0000-000006090000}"/>
    <cellStyle name="Dziesiętny [0]_Invoices2001Slovakia_Book1_2_DTTD chieng chan Tham lai 29-9-2009 3" xfId="2256" xr:uid="{00000000-0005-0000-0000-000007090000}"/>
    <cellStyle name="Dziesietny [0]_Invoices2001Slovakia_Book1_2_DTTD chieng chan Tham lai 29-9-2009 3 2" xfId="2257" xr:uid="{00000000-0005-0000-0000-000008090000}"/>
    <cellStyle name="Dziesiętny [0]_Invoices2001Slovakia_Book1_2_DTTD chieng chan Tham lai 29-9-2009 3 2" xfId="2258" xr:uid="{00000000-0005-0000-0000-000009090000}"/>
    <cellStyle name="Dziesietny [0]_Invoices2001Slovakia_Book1_2_DTTD chieng chan Tham lai 29-9-2009_BIEU KE HOACH  2015 (KTN 6.11 sua)" xfId="2259" xr:uid="{00000000-0005-0000-0000-00000A090000}"/>
    <cellStyle name="Dziesiętny [0]_Invoices2001Slovakia_Book1_2_DTTD chieng chan Tham lai 29-9-2009_BIEU KE HOACH  2015 (KTN 6.11 sua)" xfId="2260" xr:uid="{00000000-0005-0000-0000-00000B090000}"/>
    <cellStyle name="Dziesietny [0]_Invoices2001Slovakia_Book1_2_Du toan nuoc San Thang (GD2)" xfId="2261" xr:uid="{00000000-0005-0000-0000-00000C090000}"/>
    <cellStyle name="Dziesiętny [0]_Invoices2001Slovakia_Book1_2_Du toan nuoc San Thang (GD2)" xfId="2262" xr:uid="{00000000-0005-0000-0000-00000D090000}"/>
    <cellStyle name="Dziesietny [0]_Invoices2001Slovakia_Book1_2_Du toan nuoc San Thang (GD2) 2" xfId="2263" xr:uid="{00000000-0005-0000-0000-00000E090000}"/>
    <cellStyle name="Dziesiętny [0]_Invoices2001Slovakia_Book1_2_Du toan nuoc San Thang (GD2) 2" xfId="2264" xr:uid="{00000000-0005-0000-0000-00000F090000}"/>
    <cellStyle name="Dziesietny [0]_Invoices2001Slovakia_Book1_2_Du toan nuoc San Thang (GD2) 2 2" xfId="2265" xr:uid="{00000000-0005-0000-0000-000010090000}"/>
    <cellStyle name="Dziesiętny [0]_Invoices2001Slovakia_Book1_2_Du toan nuoc San Thang (GD2) 2 2" xfId="2266" xr:uid="{00000000-0005-0000-0000-000011090000}"/>
    <cellStyle name="Dziesietny [0]_Invoices2001Slovakia_Book1_2_Du toan nuoc San Thang (GD2) 3" xfId="2267" xr:uid="{00000000-0005-0000-0000-000012090000}"/>
    <cellStyle name="Dziesiętny [0]_Invoices2001Slovakia_Book1_2_Du toan nuoc San Thang (GD2) 3" xfId="2268" xr:uid="{00000000-0005-0000-0000-000013090000}"/>
    <cellStyle name="Dziesietny [0]_Invoices2001Slovakia_Book1_2_Du toan nuoc San Thang (GD2) 3 2" xfId="2269" xr:uid="{00000000-0005-0000-0000-000014090000}"/>
    <cellStyle name="Dziesiętny [0]_Invoices2001Slovakia_Book1_2_Du toan nuoc San Thang (GD2) 3 2" xfId="2270" xr:uid="{00000000-0005-0000-0000-000015090000}"/>
    <cellStyle name="Dziesietny [0]_Invoices2001Slovakia_Book1_2_Ke hoach 2010 (theo doi 11-8-2010)" xfId="2271" xr:uid="{00000000-0005-0000-0000-000016090000}"/>
    <cellStyle name="Dziesiętny [0]_Invoices2001Slovakia_Book1_2_Ke hoach 2010 (theo doi 11-8-2010)" xfId="2272" xr:uid="{00000000-0005-0000-0000-000017090000}"/>
    <cellStyle name="Dziesietny [0]_Invoices2001Slovakia_Book1_2_Ke hoach 2010 (theo doi 11-8-2010) 2" xfId="2273" xr:uid="{00000000-0005-0000-0000-000018090000}"/>
    <cellStyle name="Dziesiętny [0]_Invoices2001Slovakia_Book1_2_Ke hoach 2010 (theo doi 11-8-2010) 2" xfId="2274" xr:uid="{00000000-0005-0000-0000-000019090000}"/>
    <cellStyle name="Dziesietny [0]_Invoices2001Slovakia_Book1_2_Ke hoach 2010 (theo doi 11-8-2010) 2 2" xfId="2275" xr:uid="{00000000-0005-0000-0000-00001A090000}"/>
    <cellStyle name="Dziesiętny [0]_Invoices2001Slovakia_Book1_2_Ke hoach 2010 (theo doi 11-8-2010) 2 2" xfId="2276" xr:uid="{00000000-0005-0000-0000-00001B090000}"/>
    <cellStyle name="Dziesietny [0]_Invoices2001Slovakia_Book1_2_Ke hoach 2010 (theo doi 11-8-2010) 3" xfId="2277" xr:uid="{00000000-0005-0000-0000-00001C090000}"/>
    <cellStyle name="Dziesiętny [0]_Invoices2001Slovakia_Book1_2_Ke hoach 2010 (theo doi 11-8-2010) 3" xfId="2278" xr:uid="{00000000-0005-0000-0000-00001D090000}"/>
    <cellStyle name="Dziesietny [0]_Invoices2001Slovakia_Book1_2_Ke hoach 2010 (theo doi 11-8-2010) 3 2" xfId="2279" xr:uid="{00000000-0005-0000-0000-00001E090000}"/>
    <cellStyle name="Dziesiętny [0]_Invoices2001Slovakia_Book1_2_Ke hoach 2010 (theo doi 11-8-2010) 3 2" xfId="2280" xr:uid="{00000000-0005-0000-0000-00001F090000}"/>
    <cellStyle name="Dziesietny [0]_Invoices2001Slovakia_Book1_2_Ke hoach 2010 ngay 31-01" xfId="2281" xr:uid="{00000000-0005-0000-0000-000020090000}"/>
    <cellStyle name="Dziesiętny [0]_Invoices2001Slovakia_Book1_2_Ke hoach 2010 ngay 31-01" xfId="2282" xr:uid="{00000000-0005-0000-0000-000021090000}"/>
    <cellStyle name="Dziesietny [0]_Invoices2001Slovakia_Book1_2_Ke hoach 2010 ngay 31-01 2" xfId="2283" xr:uid="{00000000-0005-0000-0000-000022090000}"/>
    <cellStyle name="Dziesiętny [0]_Invoices2001Slovakia_Book1_2_Ke hoach 2010 ngay 31-01 2" xfId="2284" xr:uid="{00000000-0005-0000-0000-000023090000}"/>
    <cellStyle name="Dziesietny [0]_Invoices2001Slovakia_Book1_2_Ke hoach 2010 ngay 31-01 2 2" xfId="2285" xr:uid="{00000000-0005-0000-0000-000024090000}"/>
    <cellStyle name="Dziesiętny [0]_Invoices2001Slovakia_Book1_2_Ke hoach 2010 ngay 31-01 2 2" xfId="2286" xr:uid="{00000000-0005-0000-0000-000025090000}"/>
    <cellStyle name="Dziesietny [0]_Invoices2001Slovakia_Book1_2_Ke hoach 2010 ngay 31-01 3" xfId="2287" xr:uid="{00000000-0005-0000-0000-000026090000}"/>
    <cellStyle name="Dziesiętny [0]_Invoices2001Slovakia_Book1_2_Ke hoach 2010 ngay 31-01 3" xfId="2288" xr:uid="{00000000-0005-0000-0000-000027090000}"/>
    <cellStyle name="Dziesietny [0]_Invoices2001Slovakia_Book1_2_Ke hoach 2010 ngay 31-01 3 2" xfId="2289" xr:uid="{00000000-0005-0000-0000-000028090000}"/>
    <cellStyle name="Dziesiętny [0]_Invoices2001Slovakia_Book1_2_Ke hoach 2010 ngay 31-01 3 2" xfId="2290" xr:uid="{00000000-0005-0000-0000-000029090000}"/>
    <cellStyle name="Dziesietny [0]_Invoices2001Slovakia_Book1_2_ke hoach dau thau 30-6-2010" xfId="2291" xr:uid="{00000000-0005-0000-0000-00002A090000}"/>
    <cellStyle name="Dziesiętny [0]_Invoices2001Slovakia_Book1_2_ke hoach dau thau 30-6-2010" xfId="2292" xr:uid="{00000000-0005-0000-0000-00002B090000}"/>
    <cellStyle name="Dziesietny [0]_Invoices2001Slovakia_Book1_2_ke hoach dau thau 30-6-2010 2" xfId="2293" xr:uid="{00000000-0005-0000-0000-00002C090000}"/>
    <cellStyle name="Dziesiętny [0]_Invoices2001Slovakia_Book1_2_ke hoach dau thau 30-6-2010 2" xfId="2294" xr:uid="{00000000-0005-0000-0000-00002D090000}"/>
    <cellStyle name="Dziesietny [0]_Invoices2001Slovakia_Book1_2_ke hoach dau thau 30-6-2010 2 2" xfId="2295" xr:uid="{00000000-0005-0000-0000-00002E090000}"/>
    <cellStyle name="Dziesiętny [0]_Invoices2001Slovakia_Book1_2_ke hoach dau thau 30-6-2010 2 2" xfId="2296" xr:uid="{00000000-0005-0000-0000-00002F090000}"/>
    <cellStyle name="Dziesietny [0]_Invoices2001Slovakia_Book1_2_ke hoach dau thau 30-6-2010 3" xfId="2297" xr:uid="{00000000-0005-0000-0000-000030090000}"/>
    <cellStyle name="Dziesiętny [0]_Invoices2001Slovakia_Book1_2_ke hoach dau thau 30-6-2010 3" xfId="2298" xr:uid="{00000000-0005-0000-0000-000031090000}"/>
    <cellStyle name="Dziesietny [0]_Invoices2001Slovakia_Book1_2_ke hoach dau thau 30-6-2010 3 2" xfId="2299" xr:uid="{00000000-0005-0000-0000-000032090000}"/>
    <cellStyle name="Dziesiętny [0]_Invoices2001Slovakia_Book1_2_ke hoach dau thau 30-6-2010 3 2" xfId="2300" xr:uid="{00000000-0005-0000-0000-000033090000}"/>
    <cellStyle name="Dziesietny [0]_Invoices2001Slovakia_Book1_2_KH Von 2012 gui BKH 1" xfId="2301" xr:uid="{00000000-0005-0000-0000-000034090000}"/>
    <cellStyle name="Dziesiętny [0]_Invoices2001Slovakia_Book1_2_KH Von 2012 gui BKH 1" xfId="2302" xr:uid="{00000000-0005-0000-0000-000035090000}"/>
    <cellStyle name="Dziesietny [0]_Invoices2001Slovakia_Book1_2_KH Von 2012 gui BKH 1 2" xfId="2303" xr:uid="{00000000-0005-0000-0000-000036090000}"/>
    <cellStyle name="Dziesiętny [0]_Invoices2001Slovakia_Book1_2_KH Von 2012 gui BKH 1 2" xfId="2304" xr:uid="{00000000-0005-0000-0000-000037090000}"/>
    <cellStyle name="Dziesietny [0]_Invoices2001Slovakia_Book1_2_KH Von 2012 gui BKH 1 2 2" xfId="2305" xr:uid="{00000000-0005-0000-0000-000038090000}"/>
    <cellStyle name="Dziesiętny [0]_Invoices2001Slovakia_Book1_2_KH Von 2012 gui BKH 1 2 2" xfId="2306" xr:uid="{00000000-0005-0000-0000-000039090000}"/>
    <cellStyle name="Dziesietny [0]_Invoices2001Slovakia_Book1_2_KH Von 2012 gui BKH 1 3" xfId="2307" xr:uid="{00000000-0005-0000-0000-00003A090000}"/>
    <cellStyle name="Dziesiętny [0]_Invoices2001Slovakia_Book1_2_KH Von 2012 gui BKH 1 3" xfId="2308" xr:uid="{00000000-0005-0000-0000-00003B090000}"/>
    <cellStyle name="Dziesietny [0]_Invoices2001Slovakia_Book1_2_KH Von 2012 gui BKH 1 3 2" xfId="2309" xr:uid="{00000000-0005-0000-0000-00003C090000}"/>
    <cellStyle name="Dziesiętny [0]_Invoices2001Slovakia_Book1_2_KH Von 2012 gui BKH 1 3 2" xfId="2310" xr:uid="{00000000-0005-0000-0000-00003D090000}"/>
    <cellStyle name="Dziesietny [0]_Invoices2001Slovakia_Book1_2_KH Von 2012 gui BKH 1_BIEU KE HOACH  2015 (KTN 6.11 sua)" xfId="2311" xr:uid="{00000000-0005-0000-0000-00003E090000}"/>
    <cellStyle name="Dziesiętny [0]_Invoices2001Slovakia_Book1_2_KH Von 2012 gui BKH 1_BIEU KE HOACH  2015 (KTN 6.11 sua)" xfId="2312" xr:uid="{00000000-0005-0000-0000-00003F090000}"/>
    <cellStyle name="Dziesietny [0]_Invoices2001Slovakia_Book1_2_KH Von 2012 gui BKH 2" xfId="2313" xr:uid="{00000000-0005-0000-0000-000040090000}"/>
    <cellStyle name="Dziesiętny [0]_Invoices2001Slovakia_Book1_2_KH Von 2012 gui BKH 2" xfId="2314" xr:uid="{00000000-0005-0000-0000-000041090000}"/>
    <cellStyle name="Dziesietny [0]_Invoices2001Slovakia_Book1_2_KH Von 2012 gui BKH 2 2" xfId="2315" xr:uid="{00000000-0005-0000-0000-000042090000}"/>
    <cellStyle name="Dziesiętny [0]_Invoices2001Slovakia_Book1_2_KH Von 2012 gui BKH 2 2" xfId="2316" xr:uid="{00000000-0005-0000-0000-000043090000}"/>
    <cellStyle name="Dziesietny [0]_Invoices2001Slovakia_Book1_2_KH Von 2012 gui BKH 2 2 2" xfId="2317" xr:uid="{00000000-0005-0000-0000-000044090000}"/>
    <cellStyle name="Dziesiętny [0]_Invoices2001Slovakia_Book1_2_KH Von 2012 gui BKH 2 2 2" xfId="2318" xr:uid="{00000000-0005-0000-0000-000045090000}"/>
    <cellStyle name="Dziesietny [0]_Invoices2001Slovakia_Book1_2_KH Von 2012 gui BKH 2 3" xfId="2319" xr:uid="{00000000-0005-0000-0000-000046090000}"/>
    <cellStyle name="Dziesiętny [0]_Invoices2001Slovakia_Book1_2_KH Von 2012 gui BKH 2 3" xfId="2320" xr:uid="{00000000-0005-0000-0000-000047090000}"/>
    <cellStyle name="Dziesietny [0]_Invoices2001Slovakia_Book1_2_KH Von 2012 gui BKH 2 3 2" xfId="2321" xr:uid="{00000000-0005-0000-0000-000048090000}"/>
    <cellStyle name="Dziesiętny [0]_Invoices2001Slovakia_Book1_2_KH Von 2012 gui BKH 2 3 2" xfId="2322" xr:uid="{00000000-0005-0000-0000-000049090000}"/>
    <cellStyle name="Dziesietny [0]_Invoices2001Slovakia_Book1_2_QD ke hoach dau thau" xfId="2323" xr:uid="{00000000-0005-0000-0000-00004A090000}"/>
    <cellStyle name="Dziesiętny [0]_Invoices2001Slovakia_Book1_2_QD ke hoach dau thau" xfId="2324" xr:uid="{00000000-0005-0000-0000-00004B090000}"/>
    <cellStyle name="Dziesietny [0]_Invoices2001Slovakia_Book1_2_QD ke hoach dau thau 2" xfId="2325" xr:uid="{00000000-0005-0000-0000-00004C090000}"/>
    <cellStyle name="Dziesiętny [0]_Invoices2001Slovakia_Book1_2_QD ke hoach dau thau 2" xfId="2326" xr:uid="{00000000-0005-0000-0000-00004D090000}"/>
    <cellStyle name="Dziesietny [0]_Invoices2001Slovakia_Book1_2_QD ke hoach dau thau 2 2" xfId="2327" xr:uid="{00000000-0005-0000-0000-00004E090000}"/>
    <cellStyle name="Dziesiętny [0]_Invoices2001Slovakia_Book1_2_QD ke hoach dau thau 2 2" xfId="2328" xr:uid="{00000000-0005-0000-0000-00004F090000}"/>
    <cellStyle name="Dziesietny [0]_Invoices2001Slovakia_Book1_2_QD ke hoach dau thau 3" xfId="2329" xr:uid="{00000000-0005-0000-0000-000050090000}"/>
    <cellStyle name="Dziesiętny [0]_Invoices2001Slovakia_Book1_2_QD ke hoach dau thau 3" xfId="2330" xr:uid="{00000000-0005-0000-0000-000051090000}"/>
    <cellStyle name="Dziesietny [0]_Invoices2001Slovakia_Book1_2_QD ke hoach dau thau 3 2" xfId="2331" xr:uid="{00000000-0005-0000-0000-000052090000}"/>
    <cellStyle name="Dziesiętny [0]_Invoices2001Slovakia_Book1_2_QD ke hoach dau thau 3 2" xfId="2332" xr:uid="{00000000-0005-0000-0000-000053090000}"/>
    <cellStyle name="Dziesietny [0]_Invoices2001Slovakia_Book1_2_Ra soat KH von 2011 (Huy-11-11-11)" xfId="2333" xr:uid="{00000000-0005-0000-0000-000054090000}"/>
    <cellStyle name="Dziesiętny [0]_Invoices2001Slovakia_Book1_2_Ra soat KH von 2011 (Huy-11-11-11)" xfId="2334" xr:uid="{00000000-0005-0000-0000-000055090000}"/>
    <cellStyle name="Dziesietny [0]_Invoices2001Slovakia_Book1_2_Ra soat KH von 2011 (Huy-11-11-11) 2" xfId="2335" xr:uid="{00000000-0005-0000-0000-000056090000}"/>
    <cellStyle name="Dziesiętny [0]_Invoices2001Slovakia_Book1_2_Ra soat KH von 2011 (Huy-11-11-11) 2" xfId="2336" xr:uid="{00000000-0005-0000-0000-000057090000}"/>
    <cellStyle name="Dziesietny [0]_Invoices2001Slovakia_Book1_2_Ra soat KH von 2011 (Huy-11-11-11) 2 2" xfId="2337" xr:uid="{00000000-0005-0000-0000-000058090000}"/>
    <cellStyle name="Dziesiętny [0]_Invoices2001Slovakia_Book1_2_Ra soat KH von 2011 (Huy-11-11-11) 2 2" xfId="2338" xr:uid="{00000000-0005-0000-0000-000059090000}"/>
    <cellStyle name="Dziesietny [0]_Invoices2001Slovakia_Book1_2_Ra soat KH von 2011 (Huy-11-11-11) 3" xfId="2339" xr:uid="{00000000-0005-0000-0000-00005A090000}"/>
    <cellStyle name="Dziesiętny [0]_Invoices2001Slovakia_Book1_2_Ra soat KH von 2011 (Huy-11-11-11) 3" xfId="2340" xr:uid="{00000000-0005-0000-0000-00005B090000}"/>
    <cellStyle name="Dziesietny [0]_Invoices2001Slovakia_Book1_2_Ra soat KH von 2011 (Huy-11-11-11) 3 2" xfId="2341" xr:uid="{00000000-0005-0000-0000-00005C090000}"/>
    <cellStyle name="Dziesiętny [0]_Invoices2001Slovakia_Book1_2_Ra soat KH von 2011 (Huy-11-11-11) 3 2" xfId="2342" xr:uid="{00000000-0005-0000-0000-00005D090000}"/>
    <cellStyle name="Dziesietny [0]_Invoices2001Slovakia_Book1_2_Ra soat KH von 2011 (Huy-11-11-11) 4" xfId="2343" xr:uid="{00000000-0005-0000-0000-00005E090000}"/>
    <cellStyle name="Dziesiętny [0]_Invoices2001Slovakia_Book1_2_Ra soat KH von 2011 (Huy-11-11-11) 4" xfId="2344" xr:uid="{00000000-0005-0000-0000-00005F090000}"/>
    <cellStyle name="Dziesietny [0]_Invoices2001Slovakia_Book1_2_tinh toan hoang ha" xfId="2345" xr:uid="{00000000-0005-0000-0000-000060090000}"/>
    <cellStyle name="Dziesiętny [0]_Invoices2001Slovakia_Book1_2_tinh toan hoang ha" xfId="2346" xr:uid="{00000000-0005-0000-0000-000061090000}"/>
    <cellStyle name="Dziesietny [0]_Invoices2001Slovakia_Book1_2_tinh toan hoang ha 2" xfId="2347" xr:uid="{00000000-0005-0000-0000-000062090000}"/>
    <cellStyle name="Dziesiętny [0]_Invoices2001Slovakia_Book1_2_tinh toan hoang ha 2" xfId="2348" xr:uid="{00000000-0005-0000-0000-000063090000}"/>
    <cellStyle name="Dziesietny [0]_Invoices2001Slovakia_Book1_2_tinh toan hoang ha 2 2" xfId="2349" xr:uid="{00000000-0005-0000-0000-000064090000}"/>
    <cellStyle name="Dziesiętny [0]_Invoices2001Slovakia_Book1_2_tinh toan hoang ha 2 2" xfId="2350" xr:uid="{00000000-0005-0000-0000-000065090000}"/>
    <cellStyle name="Dziesietny [0]_Invoices2001Slovakia_Book1_2_tinh toan hoang ha 3" xfId="2351" xr:uid="{00000000-0005-0000-0000-000066090000}"/>
    <cellStyle name="Dziesiętny [0]_Invoices2001Slovakia_Book1_2_tinh toan hoang ha 3" xfId="2352" xr:uid="{00000000-0005-0000-0000-000067090000}"/>
    <cellStyle name="Dziesietny [0]_Invoices2001Slovakia_Book1_2_tinh toan hoang ha 3 2" xfId="2353" xr:uid="{00000000-0005-0000-0000-000068090000}"/>
    <cellStyle name="Dziesiętny [0]_Invoices2001Slovakia_Book1_2_tinh toan hoang ha 3 2" xfId="2354" xr:uid="{00000000-0005-0000-0000-000069090000}"/>
    <cellStyle name="Dziesietny [0]_Invoices2001Slovakia_Book1_2_Tong von ĐTPT" xfId="2355" xr:uid="{00000000-0005-0000-0000-00006A090000}"/>
    <cellStyle name="Dziesiętny [0]_Invoices2001Slovakia_Book1_2_Tong von ĐTPT" xfId="2356" xr:uid="{00000000-0005-0000-0000-00006B090000}"/>
    <cellStyle name="Dziesietny [0]_Invoices2001Slovakia_Book1_2_Tong von ĐTPT 2" xfId="2357" xr:uid="{00000000-0005-0000-0000-00006C090000}"/>
    <cellStyle name="Dziesiętny [0]_Invoices2001Slovakia_Book1_2_Tong von ĐTPT 2" xfId="2358" xr:uid="{00000000-0005-0000-0000-00006D090000}"/>
    <cellStyle name="Dziesietny [0]_Invoices2001Slovakia_Book1_2_Tong von ĐTPT 2 2" xfId="2359" xr:uid="{00000000-0005-0000-0000-00006E090000}"/>
    <cellStyle name="Dziesiętny [0]_Invoices2001Slovakia_Book1_2_Tong von ĐTPT 2 2" xfId="2360" xr:uid="{00000000-0005-0000-0000-00006F090000}"/>
    <cellStyle name="Dziesietny [0]_Invoices2001Slovakia_Book1_2_Tong von ĐTPT 3" xfId="2361" xr:uid="{00000000-0005-0000-0000-000070090000}"/>
    <cellStyle name="Dziesiętny [0]_Invoices2001Slovakia_Book1_2_Tong von ĐTPT 3" xfId="2362" xr:uid="{00000000-0005-0000-0000-000071090000}"/>
    <cellStyle name="Dziesietny [0]_Invoices2001Slovakia_Book1_2_Tong von ĐTPT 3 2" xfId="2363" xr:uid="{00000000-0005-0000-0000-000072090000}"/>
    <cellStyle name="Dziesiętny [0]_Invoices2001Slovakia_Book1_2_Tong von ĐTPT 3 2" xfId="2364" xr:uid="{00000000-0005-0000-0000-000073090000}"/>
    <cellStyle name="Dziesietny [0]_Invoices2001Slovakia_Book1_2_Viec Huy dang lam" xfId="2365" xr:uid="{00000000-0005-0000-0000-000074090000}"/>
    <cellStyle name="Dziesiętny [0]_Invoices2001Slovakia_Book1_2_Viec Huy dang lam" xfId="2366" xr:uid="{00000000-0005-0000-0000-000075090000}"/>
    <cellStyle name="Dziesietny [0]_Invoices2001Slovakia_Book1_3" xfId="2367" xr:uid="{00000000-0005-0000-0000-000076090000}"/>
    <cellStyle name="Dziesiętny [0]_Invoices2001Slovakia_Book1_3" xfId="2368" xr:uid="{00000000-0005-0000-0000-000077090000}"/>
    <cellStyle name="Dziesietny [0]_Invoices2001Slovakia_Book1_3 2" xfId="2369" xr:uid="{00000000-0005-0000-0000-000078090000}"/>
    <cellStyle name="Dziesiętny [0]_Invoices2001Slovakia_Book1_3 2" xfId="2370" xr:uid="{00000000-0005-0000-0000-000079090000}"/>
    <cellStyle name="Dziesietny [0]_Invoices2001Slovakia_Book1_3 2 2" xfId="2371" xr:uid="{00000000-0005-0000-0000-00007A090000}"/>
    <cellStyle name="Dziesiętny [0]_Invoices2001Slovakia_Book1_3 2 2" xfId="2372" xr:uid="{00000000-0005-0000-0000-00007B090000}"/>
    <cellStyle name="Dziesietny [0]_Invoices2001Slovakia_Book1_3 3" xfId="2373" xr:uid="{00000000-0005-0000-0000-00007C090000}"/>
    <cellStyle name="Dziesiętny [0]_Invoices2001Slovakia_Book1_3 3" xfId="2374" xr:uid="{00000000-0005-0000-0000-00007D090000}"/>
    <cellStyle name="Dziesietny [0]_Invoices2001Slovakia_Book1_3 3 2" xfId="2375" xr:uid="{00000000-0005-0000-0000-00007E090000}"/>
    <cellStyle name="Dziesiętny [0]_Invoices2001Slovakia_Book1_3 3 2" xfId="2376" xr:uid="{00000000-0005-0000-0000-00007F090000}"/>
    <cellStyle name="Dziesietny [0]_Invoices2001Slovakia_Book1_Bao cao 9 thang  XDCB" xfId="2377" xr:uid="{00000000-0005-0000-0000-000080090000}"/>
    <cellStyle name="Dziesiętny [0]_Invoices2001Slovakia_Book1_Book1" xfId="2378" xr:uid="{00000000-0005-0000-0000-000081090000}"/>
    <cellStyle name="Dziesietny [0]_Invoices2001Slovakia_Book1_dự toán 30a 2013" xfId="2379" xr:uid="{00000000-0005-0000-0000-000082090000}"/>
    <cellStyle name="Dziesiętny [0]_Invoices2001Slovakia_Book1_Nhu cau von ung truoc 2011 Tha h Hoa + Nge An gui TW" xfId="2380" xr:uid="{00000000-0005-0000-0000-000083090000}"/>
    <cellStyle name="Dziesietny [0]_Invoices2001Slovakia_Book1_Tong hop Cac tuyen(9-1-06)" xfId="2381" xr:uid="{00000000-0005-0000-0000-000084090000}"/>
    <cellStyle name="Dziesiętny [0]_Invoices2001Slovakia_Book1_Tong hop Cac tuyen(9-1-06)" xfId="2382" xr:uid="{00000000-0005-0000-0000-000085090000}"/>
    <cellStyle name="Dziesietny [0]_Invoices2001Slovakia_Book1_Tong hop Cac tuyen(9-1-06)_bieu tong hop lai kh von 2011 gui phong TH-KTDN" xfId="2383" xr:uid="{00000000-0005-0000-0000-000086090000}"/>
    <cellStyle name="Dziesiętny [0]_Invoices2001Slovakia_Book1_Tong hop Cac tuyen(9-1-06)_bieu tong hop lai kh von 2011 gui phong TH-KTDN" xfId="2384" xr:uid="{00000000-0005-0000-0000-000087090000}"/>
    <cellStyle name="Dziesietny [0]_Invoices2001Slovakia_Book1_Tong hop Cac tuyen(9-1-06)_Copy of KH PHAN BO VON ĐỐI ỨNG NAM 2011 (30 TY phuong án gop WB)" xfId="2385" xr:uid="{00000000-0005-0000-0000-000088090000}"/>
    <cellStyle name="Dziesiętny [0]_Invoices2001Slovakia_Book1_Tong hop Cac tuyen(9-1-06)_Copy of KH PHAN BO VON ĐỐI ỨNG NAM 2011 (30 TY phuong án gop WB)" xfId="2386" xr:uid="{00000000-0005-0000-0000-000089090000}"/>
    <cellStyle name="Dziesietny [0]_Invoices2001Slovakia_Book1_Tong hop Cac tuyen(9-1-06)_Ke hoach 2010 (theo doi 11-8-2010)" xfId="2387" xr:uid="{00000000-0005-0000-0000-00008A090000}"/>
    <cellStyle name="Dziesiętny [0]_Invoices2001Slovakia_Book1_Tong hop Cac tuyen(9-1-06)_Ke hoach 2010 (theo doi 11-8-2010)" xfId="2388" xr:uid="{00000000-0005-0000-0000-00008B090000}"/>
    <cellStyle name="Dziesietny [0]_Invoices2001Slovakia_Book1_Tong hop Cac tuyen(9-1-06)_KH Von 2012 gui BKH 1" xfId="2389" xr:uid="{00000000-0005-0000-0000-00008C090000}"/>
    <cellStyle name="Dziesiętny [0]_Invoices2001Slovakia_Book1_Tong hop Cac tuyen(9-1-06)_KH Von 2012 gui BKH 1" xfId="2390" xr:uid="{00000000-0005-0000-0000-00008D090000}"/>
    <cellStyle name="Dziesietny [0]_Invoices2001Slovakia_Book1_Tong hop Cac tuyen(9-1-06)_QD ke hoach dau thau" xfId="2391" xr:uid="{00000000-0005-0000-0000-00008E090000}"/>
    <cellStyle name="Dziesiętny [0]_Invoices2001Slovakia_Book1_Tong hop Cac tuyen(9-1-06)_QD ke hoach dau thau" xfId="2392" xr:uid="{00000000-0005-0000-0000-00008F090000}"/>
    <cellStyle name="Dziesietny [0]_Invoices2001Slovakia_Book1_Tong hop Cac tuyen(9-1-06)_Tong von ĐTPT" xfId="2393" xr:uid="{00000000-0005-0000-0000-000090090000}"/>
    <cellStyle name="Dziesiętny [0]_Invoices2001Slovakia_Book1_Tong hop Cac tuyen(9-1-06)_Tong von ĐTPT" xfId="2394" xr:uid="{00000000-0005-0000-0000-000091090000}"/>
    <cellStyle name="Dziesietny [0]_Invoices2001Slovakia_Book1_ung truoc 2011 NSTW Thanh Hoa + Nge An gui Thu 12-5" xfId="2395" xr:uid="{00000000-0005-0000-0000-000092090000}"/>
    <cellStyle name="Dziesiętny [0]_Invoices2001Slovakia_Book1_ung truoc 2011 NSTW Thanh Hoa + Nge An gui Thu 12-5" xfId="2396" xr:uid="{00000000-0005-0000-0000-000093090000}"/>
    <cellStyle name="Dziesietny [0]_Invoices2001Slovakia_Chi tieu KH nam 2009" xfId="2409" xr:uid="{00000000-0005-0000-0000-0000A0090000}"/>
    <cellStyle name="Dziesiętny [0]_Invoices2001Slovakia_Chi tieu KH nam 2009" xfId="2410" xr:uid="{00000000-0005-0000-0000-0000A1090000}"/>
    <cellStyle name="Dziesietny [0]_Invoices2001Slovakia_Copy of KH PHAN BO VON ĐỐI ỨNG NAM 2011 (30 TY phuong án gop WB)" xfId="2397" xr:uid="{00000000-0005-0000-0000-000094090000}"/>
    <cellStyle name="Dziesiętny [0]_Invoices2001Slovakia_Copy of KH PHAN BO VON ĐỐI ỨNG NAM 2011 (30 TY phuong án gop WB)" xfId="2398" xr:uid="{00000000-0005-0000-0000-000095090000}"/>
    <cellStyle name="Dziesietny [0]_Invoices2001Slovakia_Copy of KH PHAN BO VON ĐỐI ỨNG NAM 2011 (30 TY phuong án gop WB) 2" xfId="2399" xr:uid="{00000000-0005-0000-0000-000096090000}"/>
    <cellStyle name="Dziesiętny [0]_Invoices2001Slovakia_Copy of KH PHAN BO VON ĐỐI ỨNG NAM 2011 (30 TY phuong án gop WB) 2" xfId="2400" xr:uid="{00000000-0005-0000-0000-000097090000}"/>
    <cellStyle name="Dziesietny [0]_Invoices2001Slovakia_Copy of KH PHAN BO VON ĐỐI ỨNG NAM 2011 (30 TY phuong án gop WB) 2 2" xfId="2401" xr:uid="{00000000-0005-0000-0000-000098090000}"/>
    <cellStyle name="Dziesiętny [0]_Invoices2001Slovakia_Copy of KH PHAN BO VON ĐỐI ỨNG NAM 2011 (30 TY phuong án gop WB) 2 2" xfId="2402" xr:uid="{00000000-0005-0000-0000-000099090000}"/>
    <cellStyle name="Dziesietny [0]_Invoices2001Slovakia_Copy of KH PHAN BO VON ĐỐI ỨNG NAM 2011 (30 TY phuong án gop WB) 3" xfId="2403" xr:uid="{00000000-0005-0000-0000-00009A090000}"/>
    <cellStyle name="Dziesiętny [0]_Invoices2001Slovakia_Copy of KH PHAN BO VON ĐỐI ỨNG NAM 2011 (30 TY phuong án gop WB) 3" xfId="2404" xr:uid="{00000000-0005-0000-0000-00009B090000}"/>
    <cellStyle name="Dziesietny [0]_Invoices2001Slovakia_Copy of KH PHAN BO VON ĐỐI ỨNG NAM 2011 (30 TY phuong án gop WB) 3 2" xfId="2405" xr:uid="{00000000-0005-0000-0000-00009C090000}"/>
    <cellStyle name="Dziesiętny [0]_Invoices2001Slovakia_Copy of KH PHAN BO VON ĐỐI ỨNG NAM 2011 (30 TY phuong án gop WB) 3 2" xfId="2406" xr:uid="{00000000-0005-0000-0000-00009D090000}"/>
    <cellStyle name="Dziesietny [0]_Invoices2001Slovakia_Copy of KH PHAN BO VON ĐỐI ỨNG NAM 2011 (30 TY phuong án gop WB)_BIEU KE HOACH  2015 (KTN 6.11 sua)" xfId="2407" xr:uid="{00000000-0005-0000-0000-00009E090000}"/>
    <cellStyle name="Dziesiętny [0]_Invoices2001Slovakia_Copy of KH PHAN BO VON ĐỐI ỨNG NAM 2011 (30 TY phuong án gop WB)_BIEU KE HOACH  2015 (KTN 6.11 sua)" xfId="2408" xr:uid="{00000000-0005-0000-0000-00009F090000}"/>
    <cellStyle name="Dziesietny [0]_Invoices2001Slovakia_Danh Mục KCM trinh BKH 2011 (BS 30A)" xfId="2411" xr:uid="{00000000-0005-0000-0000-0000A2090000}"/>
    <cellStyle name="Dziesiętny [0]_Invoices2001Slovakia_Danh Mục KCM trinh BKH 2011 (BS 30A)" xfId="2412" xr:uid="{00000000-0005-0000-0000-0000A3090000}"/>
    <cellStyle name="Dziesietny [0]_Invoices2001Slovakia_DT 1751 Muong Khoa" xfId="2413" xr:uid="{00000000-0005-0000-0000-0000A4090000}"/>
    <cellStyle name="Dziesiętny [0]_Invoices2001Slovakia_DT 1751 Muong Khoa" xfId="2414" xr:uid="{00000000-0005-0000-0000-0000A5090000}"/>
    <cellStyle name="Dziesietny [0]_Invoices2001Slovakia_DT Nam vai" xfId="2415" xr:uid="{00000000-0005-0000-0000-0000A6090000}"/>
    <cellStyle name="Dziesiętny [0]_Invoices2001Slovakia_DT tieu hoc diem TDC ban Cho 28-02-09" xfId="2416" xr:uid="{00000000-0005-0000-0000-0000A7090000}"/>
    <cellStyle name="Dziesietny [0]_Invoices2001Slovakia_DT truong THPT  quyet thang tinh 04-3-09" xfId="2417" xr:uid="{00000000-0005-0000-0000-0000A8090000}"/>
    <cellStyle name="Dziesiętny [0]_Invoices2001Slovakia_DT truong THPT  quyet thang tinh 04-3-09" xfId="2418" xr:uid="{00000000-0005-0000-0000-0000A9090000}"/>
    <cellStyle name="Dziesietny [0]_Invoices2001Slovakia_DTTD chieng chan Tham lai 29-9-2009" xfId="2419" xr:uid="{00000000-0005-0000-0000-0000AA090000}"/>
    <cellStyle name="Dziesiętny [0]_Invoices2001Slovakia_DTTD chieng chan Tham lai 29-9-2009" xfId="2420" xr:uid="{00000000-0005-0000-0000-0000AB090000}"/>
    <cellStyle name="Dziesietny [0]_Invoices2001Slovakia_DTTD chieng chan Tham lai 29-9-2009 2" xfId="2421" xr:uid="{00000000-0005-0000-0000-0000AC090000}"/>
    <cellStyle name="Dziesiętny [0]_Invoices2001Slovakia_DTTD chieng chan Tham lai 29-9-2009 2" xfId="2422" xr:uid="{00000000-0005-0000-0000-0000AD090000}"/>
    <cellStyle name="Dziesietny [0]_Invoices2001Slovakia_DTTD chieng chan Tham lai 29-9-2009 2 2" xfId="2423" xr:uid="{00000000-0005-0000-0000-0000AE090000}"/>
    <cellStyle name="Dziesiętny [0]_Invoices2001Slovakia_DTTD chieng chan Tham lai 29-9-2009 2 2" xfId="2424" xr:uid="{00000000-0005-0000-0000-0000AF090000}"/>
    <cellStyle name="Dziesietny [0]_Invoices2001Slovakia_DTTD chieng chan Tham lai 29-9-2009 3" xfId="2425" xr:uid="{00000000-0005-0000-0000-0000B0090000}"/>
    <cellStyle name="Dziesiętny [0]_Invoices2001Slovakia_DTTD chieng chan Tham lai 29-9-2009 3" xfId="2426" xr:uid="{00000000-0005-0000-0000-0000B1090000}"/>
    <cellStyle name="Dziesietny [0]_Invoices2001Slovakia_DTTD chieng chan Tham lai 29-9-2009 3 2" xfId="2427" xr:uid="{00000000-0005-0000-0000-0000B2090000}"/>
    <cellStyle name="Dziesiętny [0]_Invoices2001Slovakia_DTTD chieng chan Tham lai 29-9-2009 3 2" xfId="2428" xr:uid="{00000000-0005-0000-0000-0000B3090000}"/>
    <cellStyle name="Dziesietny [0]_Invoices2001Slovakia_DTTD chieng chan Tham lai 29-9-2009_BIEU KE HOACH  2015 (KTN 6.11 sua)" xfId="2429" xr:uid="{00000000-0005-0000-0000-0000B4090000}"/>
    <cellStyle name="Dziesiętny [0]_Invoices2001Slovakia_DTTD chieng chan Tham lai 29-9-2009_BIEU KE HOACH  2015 (KTN 6.11 sua)" xfId="2430" xr:uid="{00000000-0005-0000-0000-0000B5090000}"/>
    <cellStyle name="Dziesietny [0]_Invoices2001Slovakia_d-uong+TDT" xfId="2431" xr:uid="{00000000-0005-0000-0000-0000B6090000}"/>
    <cellStyle name="Dziesiętny [0]_Invoices2001Slovakia_GVL" xfId="2432" xr:uid="{00000000-0005-0000-0000-0000B7090000}"/>
    <cellStyle name="Dziesietny [0]_Invoices2001Slovakia_Ke hoach 2010 (theo doi 11-8-2010)" xfId="2433" xr:uid="{00000000-0005-0000-0000-0000B8090000}"/>
    <cellStyle name="Dziesiętny [0]_Invoices2001Slovakia_Ke hoach 2010 (theo doi 11-8-2010)" xfId="2434" xr:uid="{00000000-0005-0000-0000-0000B9090000}"/>
    <cellStyle name="Dziesietny [0]_Invoices2001Slovakia_ke hoach dau thau 30-6-2010" xfId="2435" xr:uid="{00000000-0005-0000-0000-0000BA090000}"/>
    <cellStyle name="Dziesiętny [0]_Invoices2001Slovakia_ke hoach dau thau 30-6-2010" xfId="2436" xr:uid="{00000000-0005-0000-0000-0000BB090000}"/>
    <cellStyle name="Dziesietny [0]_Invoices2001Slovakia_KL K.C mat duong" xfId="2437" xr:uid="{00000000-0005-0000-0000-0000BC090000}"/>
    <cellStyle name="Dziesiętny [0]_Invoices2001Slovakia_Ra soat KH von 2011 (Huy-11-11-11)" xfId="2438" xr:uid="{00000000-0005-0000-0000-0000BD090000}"/>
    <cellStyle name="Dziesietny [0]_Invoices2001Slovakia_Sheet2" xfId="2439" xr:uid="{00000000-0005-0000-0000-0000BE090000}"/>
    <cellStyle name="Dziesiętny [0]_Invoices2001Slovakia_Sheet2" xfId="2440" xr:uid="{00000000-0005-0000-0000-0000BF090000}"/>
    <cellStyle name="Dziesietny [0]_Invoices2001Slovakia_TDT KHANH HOA" xfId="2441" xr:uid="{00000000-0005-0000-0000-0000C0090000}"/>
    <cellStyle name="Dziesiętny [0]_Invoices2001Slovakia_TDT KHANH HOA" xfId="2442" xr:uid="{00000000-0005-0000-0000-0000C1090000}"/>
    <cellStyle name="Dziesietny [0]_Invoices2001Slovakia_TDT KHANH HOA 2" xfId="2443" xr:uid="{00000000-0005-0000-0000-0000C2090000}"/>
    <cellStyle name="Dziesiętny [0]_Invoices2001Slovakia_TDT KHANH HOA 2" xfId="2444" xr:uid="{00000000-0005-0000-0000-0000C3090000}"/>
    <cellStyle name="Dziesietny [0]_Invoices2001Slovakia_TDT KHANH HOA 3" xfId="2445" xr:uid="{00000000-0005-0000-0000-0000C4090000}"/>
    <cellStyle name="Dziesiętny [0]_Invoices2001Slovakia_TDT KHANH HOA 3" xfId="2446" xr:uid="{00000000-0005-0000-0000-0000C5090000}"/>
    <cellStyle name="Dziesietny [0]_Invoices2001Slovakia_TDT KHANH HOA 4" xfId="2447" xr:uid="{00000000-0005-0000-0000-0000C6090000}"/>
    <cellStyle name="Dziesiętny [0]_Invoices2001Slovakia_TDT KHANH HOA 4" xfId="2448" xr:uid="{00000000-0005-0000-0000-0000C7090000}"/>
    <cellStyle name="Dziesietny [0]_Invoices2001Slovakia_TDT KHANH HOA_bao_cao_TH_th_cong_tac_dau_thau_-_ngay251209" xfId="2449" xr:uid="{00000000-0005-0000-0000-0000C8090000}"/>
    <cellStyle name="Dziesiętny [0]_Invoices2001Slovakia_TDT KHANH HOA_bao_cao_TH_th_cong_tac_dau_thau_-_ngay251209" xfId="2450" xr:uid="{00000000-0005-0000-0000-0000C9090000}"/>
    <cellStyle name="Dziesietny [0]_Invoices2001Slovakia_TDT KHANH HOA_Bieu chi tieu KH 2014 (Huy-04-11)" xfId="2451" xr:uid="{00000000-0005-0000-0000-0000CA090000}"/>
    <cellStyle name="Dziesiętny [0]_Invoices2001Slovakia_TDT KHANH HOA_Bieu chi tieu KH 2014 (Huy-04-11)" xfId="2452" xr:uid="{00000000-0005-0000-0000-0000CB090000}"/>
    <cellStyle name="Dziesietny [0]_Invoices2001Slovakia_TDT KHANH HOA_bieu ke hoach dau thau" xfId="2453" xr:uid="{00000000-0005-0000-0000-0000CC090000}"/>
    <cellStyle name="Dziesiętny [0]_Invoices2001Slovakia_TDT KHANH HOA_bieu ke hoach dau thau" xfId="2454" xr:uid="{00000000-0005-0000-0000-0000CD090000}"/>
    <cellStyle name="Dziesietny [0]_Invoices2001Slovakia_TDT KHANH HOA_bieu ke hoach dau thau truong mam non SKH" xfId="2455" xr:uid="{00000000-0005-0000-0000-0000CE090000}"/>
    <cellStyle name="Dziesiętny [0]_Invoices2001Slovakia_TDT KHANH HOA_bieu ke hoach dau thau truong mam non SKH" xfId="2456" xr:uid="{00000000-0005-0000-0000-0000CF090000}"/>
    <cellStyle name="Dziesietny [0]_Invoices2001Slovakia_TDT KHANH HOA_bieu tong hop lai kh von 2011 gui phong TH-KTDN" xfId="2457" xr:uid="{00000000-0005-0000-0000-0000D0090000}"/>
    <cellStyle name="Dziesiętny [0]_Invoices2001Slovakia_TDT KHANH HOA_bieu tong hop lai kh von 2011 gui phong TH-KTDN" xfId="2458" xr:uid="{00000000-0005-0000-0000-0000D1090000}"/>
    <cellStyle name="Dziesietny [0]_Invoices2001Slovakia_TDT KHANH HOA_bieu tong hop lai kh von 2011 gui phong TH-KTDN 2" xfId="2459" xr:uid="{00000000-0005-0000-0000-0000D2090000}"/>
    <cellStyle name="Dziesiętny [0]_Invoices2001Slovakia_TDT KHANH HOA_bieu tong hop lai kh von 2011 gui phong TH-KTDN 2" xfId="2460" xr:uid="{00000000-0005-0000-0000-0000D3090000}"/>
    <cellStyle name="Dziesietny [0]_Invoices2001Slovakia_TDT KHANH HOA_bieu tong hop lai kh von 2011 gui phong TH-KTDN 2 2" xfId="2461" xr:uid="{00000000-0005-0000-0000-0000D4090000}"/>
    <cellStyle name="Dziesiętny [0]_Invoices2001Slovakia_TDT KHANH HOA_bieu tong hop lai kh von 2011 gui phong TH-KTDN 2 2" xfId="2462" xr:uid="{00000000-0005-0000-0000-0000D5090000}"/>
    <cellStyle name="Dziesietny [0]_Invoices2001Slovakia_TDT KHANH HOA_bieu tong hop lai kh von 2011 gui phong TH-KTDN 3" xfId="2463" xr:uid="{00000000-0005-0000-0000-0000D6090000}"/>
    <cellStyle name="Dziesiętny [0]_Invoices2001Slovakia_TDT KHANH HOA_bieu tong hop lai kh von 2011 gui phong TH-KTDN 3" xfId="2464" xr:uid="{00000000-0005-0000-0000-0000D7090000}"/>
    <cellStyle name="Dziesietny [0]_Invoices2001Slovakia_TDT KHANH HOA_bieu tong hop lai kh von 2011 gui phong TH-KTDN 3 2" xfId="2465" xr:uid="{00000000-0005-0000-0000-0000D8090000}"/>
    <cellStyle name="Dziesiętny [0]_Invoices2001Slovakia_TDT KHANH HOA_bieu tong hop lai kh von 2011 gui phong TH-KTDN 3 2" xfId="2466" xr:uid="{00000000-0005-0000-0000-0000D9090000}"/>
    <cellStyle name="Dziesietny [0]_Invoices2001Slovakia_TDT KHANH HOA_bieu tong hop lai kh von 2011 gui phong TH-KTDN_BIEU KE HOACH  2015 (KTN 6.11 sua)" xfId="2467" xr:uid="{00000000-0005-0000-0000-0000DA090000}"/>
    <cellStyle name="Dziesiętny [0]_Invoices2001Slovakia_TDT KHANH HOA_bieu tong hop lai kh von 2011 gui phong TH-KTDN_BIEU KE HOACH  2015 (KTN 6.11 sua)" xfId="2468" xr:uid="{00000000-0005-0000-0000-0000DB090000}"/>
    <cellStyle name="Dziesietny [0]_Invoices2001Slovakia_TDT KHANH HOA_Book1" xfId="2469" xr:uid="{00000000-0005-0000-0000-0000DC090000}"/>
    <cellStyle name="Dziesiętny [0]_Invoices2001Slovakia_TDT KHANH HOA_Book1" xfId="2470" xr:uid="{00000000-0005-0000-0000-0000DD090000}"/>
    <cellStyle name="Dziesietny [0]_Invoices2001Slovakia_TDT KHANH HOA_Book1_1" xfId="2471" xr:uid="{00000000-0005-0000-0000-0000DE090000}"/>
    <cellStyle name="Dziesiętny [0]_Invoices2001Slovakia_TDT KHANH HOA_Book1_1" xfId="2472" xr:uid="{00000000-0005-0000-0000-0000DF090000}"/>
    <cellStyle name="Dziesietny [0]_Invoices2001Slovakia_TDT KHANH HOA_Book1_1_ke hoach dau thau 30-6-2010" xfId="2473" xr:uid="{00000000-0005-0000-0000-0000E0090000}"/>
    <cellStyle name="Dziesiętny [0]_Invoices2001Slovakia_TDT KHANH HOA_Book1_1_ke hoach dau thau 30-6-2010" xfId="2474" xr:uid="{00000000-0005-0000-0000-0000E1090000}"/>
    <cellStyle name="Dziesietny [0]_Invoices2001Slovakia_TDT KHANH HOA_Book1_2" xfId="2475" xr:uid="{00000000-0005-0000-0000-0000E2090000}"/>
    <cellStyle name="Dziesiętny [0]_Invoices2001Slovakia_TDT KHANH HOA_Book1_2" xfId="2476" xr:uid="{00000000-0005-0000-0000-0000E3090000}"/>
    <cellStyle name="Dziesietny [0]_Invoices2001Slovakia_TDT KHANH HOA_Book1_Book1" xfId="2477" xr:uid="{00000000-0005-0000-0000-0000E4090000}"/>
    <cellStyle name="Dziesiętny [0]_Invoices2001Slovakia_TDT KHANH HOA_Book1_Book1" xfId="2478" xr:uid="{00000000-0005-0000-0000-0000E5090000}"/>
    <cellStyle name="Dziesietny [0]_Invoices2001Slovakia_TDT KHANH HOA_Book1_DTTD chieng chan Tham lai 29-9-2009" xfId="2479" xr:uid="{00000000-0005-0000-0000-0000E6090000}"/>
    <cellStyle name="Dziesiętny [0]_Invoices2001Slovakia_TDT KHANH HOA_Book1_DTTD chieng chan Tham lai 29-9-2009" xfId="2480" xr:uid="{00000000-0005-0000-0000-0000E7090000}"/>
    <cellStyle name="Dziesietny [0]_Invoices2001Slovakia_TDT KHANH HOA_Book1_Ke hoach 2010 (theo doi 11-8-2010)" xfId="2481" xr:uid="{00000000-0005-0000-0000-0000E8090000}"/>
    <cellStyle name="Dziesiętny [0]_Invoices2001Slovakia_TDT KHANH HOA_Book1_Ke hoach 2010 (theo doi 11-8-2010)" xfId="2482" xr:uid="{00000000-0005-0000-0000-0000E9090000}"/>
    <cellStyle name="Dziesietny [0]_Invoices2001Slovakia_TDT KHANH HOA_Book1_ke hoach dau thau 30-6-2010" xfId="2483" xr:uid="{00000000-0005-0000-0000-0000EA090000}"/>
    <cellStyle name="Dziesiętny [0]_Invoices2001Slovakia_TDT KHANH HOA_Book1_ke hoach dau thau 30-6-2010" xfId="2484" xr:uid="{00000000-0005-0000-0000-0000EB090000}"/>
    <cellStyle name="Dziesietny [0]_Invoices2001Slovakia_TDT KHANH HOA_Book1_ke hoach dau thau 30-6-2010 2" xfId="2485" xr:uid="{00000000-0005-0000-0000-0000EC090000}"/>
    <cellStyle name="Dziesiętny [0]_Invoices2001Slovakia_TDT KHANH HOA_Book1_ke hoach dau thau 30-6-2010 2" xfId="2486" xr:uid="{00000000-0005-0000-0000-0000ED090000}"/>
    <cellStyle name="Dziesietny [0]_Invoices2001Slovakia_TDT KHANH HOA_Book1_ke hoach dau thau 30-6-2010 2 2" xfId="2487" xr:uid="{00000000-0005-0000-0000-0000EE090000}"/>
    <cellStyle name="Dziesiętny [0]_Invoices2001Slovakia_TDT KHANH HOA_Book1_ke hoach dau thau 30-6-2010 2 2" xfId="2488" xr:uid="{00000000-0005-0000-0000-0000EF090000}"/>
    <cellStyle name="Dziesietny [0]_Invoices2001Slovakia_TDT KHANH HOA_Book1_ke hoach dau thau 30-6-2010 3" xfId="2489" xr:uid="{00000000-0005-0000-0000-0000F0090000}"/>
    <cellStyle name="Dziesiętny [0]_Invoices2001Slovakia_TDT KHANH HOA_Book1_ke hoach dau thau 30-6-2010 3" xfId="2490" xr:uid="{00000000-0005-0000-0000-0000F1090000}"/>
    <cellStyle name="Dziesietny [0]_Invoices2001Slovakia_TDT KHANH HOA_Book1_ke hoach dau thau 30-6-2010 3 2" xfId="2491" xr:uid="{00000000-0005-0000-0000-0000F2090000}"/>
    <cellStyle name="Dziesiętny [0]_Invoices2001Slovakia_TDT KHANH HOA_Book1_ke hoach dau thau 30-6-2010 3 2" xfId="2492" xr:uid="{00000000-0005-0000-0000-0000F3090000}"/>
    <cellStyle name="Dziesietny [0]_Invoices2001Slovakia_TDT KHANH HOA_Book1_ke hoach dau thau 30-6-2010_BIEU KE HOACH  2015 (KTN 6.11 sua)" xfId="2493" xr:uid="{00000000-0005-0000-0000-0000F4090000}"/>
    <cellStyle name="Dziesiętny [0]_Invoices2001Slovakia_TDT KHANH HOA_Book1_ke hoach dau thau 30-6-2010_BIEU KE HOACH  2015 (KTN 6.11 sua)" xfId="2494" xr:uid="{00000000-0005-0000-0000-0000F5090000}"/>
    <cellStyle name="Dziesietny [0]_Invoices2001Slovakia_TDT KHANH HOA_Book1_KH Von 2012 gui BKH 1" xfId="2495" xr:uid="{00000000-0005-0000-0000-0000F6090000}"/>
    <cellStyle name="Dziesiętny [0]_Invoices2001Slovakia_TDT KHANH HOA_Book1_KH Von 2012 gui BKH 1" xfId="2496" xr:uid="{00000000-0005-0000-0000-0000F7090000}"/>
    <cellStyle name="Dziesietny [0]_Invoices2001Slovakia_TDT KHANH HOA_Book1_KH Von 2012 gui BKH 2" xfId="2497" xr:uid="{00000000-0005-0000-0000-0000F8090000}"/>
    <cellStyle name="Dziesiętny [0]_Invoices2001Slovakia_TDT KHANH HOA_Book1_KH Von 2012 gui BKH 2" xfId="2498" xr:uid="{00000000-0005-0000-0000-0000F9090000}"/>
    <cellStyle name="Dziesietny [0]_Invoices2001Slovakia_TDT KHANH HOA_Chi tieu KH nam 2009" xfId="2511" xr:uid="{00000000-0005-0000-0000-0000060A0000}"/>
    <cellStyle name="Dziesiętny [0]_Invoices2001Slovakia_TDT KHANH HOA_Chi tieu KH nam 2009" xfId="2512" xr:uid="{00000000-0005-0000-0000-0000070A0000}"/>
    <cellStyle name="Dziesietny [0]_Invoices2001Slovakia_TDT KHANH HOA_Copy of KH PHAN BO VON ĐỐI ỨNG NAM 2011 (30 TY phuong án gop WB)" xfId="2499" xr:uid="{00000000-0005-0000-0000-0000FA090000}"/>
    <cellStyle name="Dziesiętny [0]_Invoices2001Slovakia_TDT KHANH HOA_Copy of KH PHAN BO VON ĐỐI ỨNG NAM 2011 (30 TY phuong án gop WB)" xfId="2500" xr:uid="{00000000-0005-0000-0000-0000FB090000}"/>
    <cellStyle name="Dziesietny [0]_Invoices2001Slovakia_TDT KHANH HOA_Copy of KH PHAN BO VON ĐỐI ỨNG NAM 2011 (30 TY phuong án gop WB) 2" xfId="2501" xr:uid="{00000000-0005-0000-0000-0000FC090000}"/>
    <cellStyle name="Dziesiętny [0]_Invoices2001Slovakia_TDT KHANH HOA_Copy of KH PHAN BO VON ĐỐI ỨNG NAM 2011 (30 TY phuong án gop WB) 2" xfId="2502" xr:uid="{00000000-0005-0000-0000-0000FD090000}"/>
    <cellStyle name="Dziesietny [0]_Invoices2001Slovakia_TDT KHANH HOA_Copy of KH PHAN BO VON ĐỐI ỨNG NAM 2011 (30 TY phuong án gop WB) 2 2" xfId="2503" xr:uid="{00000000-0005-0000-0000-0000FE090000}"/>
    <cellStyle name="Dziesiętny [0]_Invoices2001Slovakia_TDT KHANH HOA_Copy of KH PHAN BO VON ĐỐI ỨNG NAM 2011 (30 TY phuong án gop WB) 2 2" xfId="2504" xr:uid="{00000000-0005-0000-0000-0000FF090000}"/>
    <cellStyle name="Dziesietny [0]_Invoices2001Slovakia_TDT KHANH HOA_Copy of KH PHAN BO VON ĐỐI ỨNG NAM 2011 (30 TY phuong án gop WB) 3" xfId="2505" xr:uid="{00000000-0005-0000-0000-0000000A0000}"/>
    <cellStyle name="Dziesiętny [0]_Invoices2001Slovakia_TDT KHANH HOA_Copy of KH PHAN BO VON ĐỐI ỨNG NAM 2011 (30 TY phuong án gop WB) 3" xfId="2506" xr:uid="{00000000-0005-0000-0000-0000010A0000}"/>
    <cellStyle name="Dziesietny [0]_Invoices2001Slovakia_TDT KHANH HOA_Copy of KH PHAN BO VON ĐỐI ỨNG NAM 2011 (30 TY phuong án gop WB) 3 2" xfId="2507" xr:uid="{00000000-0005-0000-0000-0000020A0000}"/>
    <cellStyle name="Dziesiętny [0]_Invoices2001Slovakia_TDT KHANH HOA_Copy of KH PHAN BO VON ĐỐI ỨNG NAM 2011 (30 TY phuong án gop WB) 3 2" xfId="2508" xr:uid="{00000000-0005-0000-0000-0000030A0000}"/>
    <cellStyle name="Dziesietny [0]_Invoices2001Slovakia_TDT KHANH HOA_Copy of KH PHAN BO VON ĐỐI ỨNG NAM 2011 (30 TY phuong án gop WB)_BIEU KE HOACH  2015 (KTN 6.11 sua)" xfId="2509" xr:uid="{00000000-0005-0000-0000-0000040A0000}"/>
    <cellStyle name="Dziesiętny [0]_Invoices2001Slovakia_TDT KHANH HOA_Copy of KH PHAN BO VON ĐỐI ỨNG NAM 2011 (30 TY phuong án gop WB)_BIEU KE HOACH  2015 (KTN 6.11 sua)" xfId="2510" xr:uid="{00000000-0005-0000-0000-0000050A0000}"/>
    <cellStyle name="Dziesietny [0]_Invoices2001Slovakia_TDT KHANH HOA_Danh Mục KCM trinh BKH 2011 (BS 30A)" xfId="2513" xr:uid="{00000000-0005-0000-0000-0000080A0000}"/>
    <cellStyle name="Dziesiętny [0]_Invoices2001Slovakia_TDT KHANH HOA_Danh Mục KCM trinh BKH 2011 (BS 30A)" xfId="2514" xr:uid="{00000000-0005-0000-0000-0000090A0000}"/>
    <cellStyle name="Dziesietny [0]_Invoices2001Slovakia_TDT KHANH HOA_DT 1751 Muong Khoa" xfId="2515" xr:uid="{00000000-0005-0000-0000-00000A0A0000}"/>
    <cellStyle name="Dziesiętny [0]_Invoices2001Slovakia_TDT KHANH HOA_DT 1751 Muong Khoa" xfId="2516" xr:uid="{00000000-0005-0000-0000-00000B0A0000}"/>
    <cellStyle name="Dziesietny [0]_Invoices2001Slovakia_TDT KHANH HOA_DT tieu hoc diem TDC ban Cho 28-02-09" xfId="2517" xr:uid="{00000000-0005-0000-0000-00000C0A0000}"/>
    <cellStyle name="Dziesiętny [0]_Invoices2001Slovakia_TDT KHANH HOA_DT tieu hoc diem TDC ban Cho 28-02-09" xfId="2518" xr:uid="{00000000-0005-0000-0000-00000D0A0000}"/>
    <cellStyle name="Dziesietny [0]_Invoices2001Slovakia_TDT KHANH HOA_DTTD chieng chan Tham lai 29-9-2009" xfId="2519" xr:uid="{00000000-0005-0000-0000-00000E0A0000}"/>
    <cellStyle name="Dziesiętny [0]_Invoices2001Slovakia_TDT KHANH HOA_DTTD chieng chan Tham lai 29-9-2009" xfId="2520" xr:uid="{00000000-0005-0000-0000-00000F0A0000}"/>
    <cellStyle name="Dziesietny [0]_Invoices2001Slovakia_TDT KHANH HOA_DTTD chieng chan Tham lai 29-9-2009 2" xfId="2521" xr:uid="{00000000-0005-0000-0000-0000100A0000}"/>
    <cellStyle name="Dziesiętny [0]_Invoices2001Slovakia_TDT KHANH HOA_DTTD chieng chan Tham lai 29-9-2009 2" xfId="2522" xr:uid="{00000000-0005-0000-0000-0000110A0000}"/>
    <cellStyle name="Dziesietny [0]_Invoices2001Slovakia_TDT KHANH HOA_DTTD chieng chan Tham lai 29-9-2009 2 2" xfId="2523" xr:uid="{00000000-0005-0000-0000-0000120A0000}"/>
    <cellStyle name="Dziesiętny [0]_Invoices2001Slovakia_TDT KHANH HOA_DTTD chieng chan Tham lai 29-9-2009 2 2" xfId="2524" xr:uid="{00000000-0005-0000-0000-0000130A0000}"/>
    <cellStyle name="Dziesietny [0]_Invoices2001Slovakia_TDT KHANH HOA_DTTD chieng chan Tham lai 29-9-2009 3" xfId="2525" xr:uid="{00000000-0005-0000-0000-0000140A0000}"/>
    <cellStyle name="Dziesiętny [0]_Invoices2001Slovakia_TDT KHANH HOA_DTTD chieng chan Tham lai 29-9-2009 3" xfId="2526" xr:uid="{00000000-0005-0000-0000-0000150A0000}"/>
    <cellStyle name="Dziesietny [0]_Invoices2001Slovakia_TDT KHANH HOA_DTTD chieng chan Tham lai 29-9-2009 3 2" xfId="2527" xr:uid="{00000000-0005-0000-0000-0000160A0000}"/>
    <cellStyle name="Dziesiętny [0]_Invoices2001Slovakia_TDT KHANH HOA_DTTD chieng chan Tham lai 29-9-2009 3 2" xfId="2528" xr:uid="{00000000-0005-0000-0000-0000170A0000}"/>
    <cellStyle name="Dziesietny [0]_Invoices2001Slovakia_TDT KHANH HOA_DTTD chieng chan Tham lai 29-9-2009_BIEU KE HOACH  2015 (KTN 6.11 sua)" xfId="2529" xr:uid="{00000000-0005-0000-0000-0000180A0000}"/>
    <cellStyle name="Dziesiętny [0]_Invoices2001Slovakia_TDT KHANH HOA_DTTD chieng chan Tham lai 29-9-2009_BIEU KE HOACH  2015 (KTN 6.11 sua)" xfId="2530" xr:uid="{00000000-0005-0000-0000-0000190A0000}"/>
    <cellStyle name="Dziesietny [0]_Invoices2001Slovakia_TDT KHANH HOA_Du toan nuoc San Thang (GD2)" xfId="2531" xr:uid="{00000000-0005-0000-0000-00001A0A0000}"/>
    <cellStyle name="Dziesiętny [0]_Invoices2001Slovakia_TDT KHANH HOA_Du toan nuoc San Thang (GD2)" xfId="2532" xr:uid="{00000000-0005-0000-0000-00001B0A0000}"/>
    <cellStyle name="Dziesietny [0]_Invoices2001Slovakia_TDT KHANH HOA_GVL" xfId="2533" xr:uid="{00000000-0005-0000-0000-00001C0A0000}"/>
    <cellStyle name="Dziesiętny [0]_Invoices2001Slovakia_TDT KHANH HOA_GVL" xfId="2534" xr:uid="{00000000-0005-0000-0000-00001D0A0000}"/>
    <cellStyle name="Dziesietny [0]_Invoices2001Slovakia_TDT KHANH HOA_GVL 2" xfId="2535" xr:uid="{00000000-0005-0000-0000-00001E0A0000}"/>
    <cellStyle name="Dziesiętny [0]_Invoices2001Slovakia_TDT KHANH HOA_GVL 2" xfId="2536" xr:uid="{00000000-0005-0000-0000-00001F0A0000}"/>
    <cellStyle name="Dziesietny [0]_Invoices2001Slovakia_TDT KHANH HOA_GVL 2 2" xfId="2537" xr:uid="{00000000-0005-0000-0000-0000200A0000}"/>
    <cellStyle name="Dziesiętny [0]_Invoices2001Slovakia_TDT KHANH HOA_GVL 2 2" xfId="2538" xr:uid="{00000000-0005-0000-0000-0000210A0000}"/>
    <cellStyle name="Dziesietny [0]_Invoices2001Slovakia_TDT KHANH HOA_GVL 3" xfId="2539" xr:uid="{00000000-0005-0000-0000-0000220A0000}"/>
    <cellStyle name="Dziesiętny [0]_Invoices2001Slovakia_TDT KHANH HOA_GVL 3" xfId="2540" xr:uid="{00000000-0005-0000-0000-0000230A0000}"/>
    <cellStyle name="Dziesietny [0]_Invoices2001Slovakia_TDT KHANH HOA_GVL 3 2" xfId="2541" xr:uid="{00000000-0005-0000-0000-0000240A0000}"/>
    <cellStyle name="Dziesiętny [0]_Invoices2001Slovakia_TDT KHANH HOA_GVL 3 2" xfId="2542" xr:uid="{00000000-0005-0000-0000-0000250A0000}"/>
    <cellStyle name="Dziesietny [0]_Invoices2001Slovakia_TDT KHANH HOA_GVL_BIEU KE HOACH  2015 (KTN 6.11 sua)" xfId="2543" xr:uid="{00000000-0005-0000-0000-0000260A0000}"/>
    <cellStyle name="Dziesiętny [0]_Invoices2001Slovakia_TDT KHANH HOA_GVL_BIEU KE HOACH  2015 (KTN 6.11 sua)" xfId="2544" xr:uid="{00000000-0005-0000-0000-0000270A0000}"/>
    <cellStyle name="Dziesietny [0]_Invoices2001Slovakia_TDT KHANH HOA_ke hoach dau thau 30-6-2010" xfId="2545" xr:uid="{00000000-0005-0000-0000-0000280A0000}"/>
    <cellStyle name="Dziesiętny [0]_Invoices2001Slovakia_TDT KHANH HOA_ke hoach dau thau 30-6-2010" xfId="2546" xr:uid="{00000000-0005-0000-0000-0000290A0000}"/>
    <cellStyle name="Dziesietny [0]_Invoices2001Slovakia_TDT KHANH HOA_KH Von 2012 gui BKH 1" xfId="2547" xr:uid="{00000000-0005-0000-0000-00002A0A0000}"/>
    <cellStyle name="Dziesiętny [0]_Invoices2001Slovakia_TDT KHANH HOA_KH Von 2012 gui BKH 1" xfId="2548" xr:uid="{00000000-0005-0000-0000-00002B0A0000}"/>
    <cellStyle name="Dziesietny [0]_Invoices2001Slovakia_TDT KHANH HOA_KH Von 2012 gui BKH 1 2" xfId="2549" xr:uid="{00000000-0005-0000-0000-00002C0A0000}"/>
    <cellStyle name="Dziesiętny [0]_Invoices2001Slovakia_TDT KHANH HOA_KH Von 2012 gui BKH 1 2" xfId="2550" xr:uid="{00000000-0005-0000-0000-00002D0A0000}"/>
    <cellStyle name="Dziesietny [0]_Invoices2001Slovakia_TDT KHANH HOA_KH Von 2012 gui BKH 1 2 2" xfId="2551" xr:uid="{00000000-0005-0000-0000-00002E0A0000}"/>
    <cellStyle name="Dziesiętny [0]_Invoices2001Slovakia_TDT KHANH HOA_KH Von 2012 gui BKH 1 2 2" xfId="2552" xr:uid="{00000000-0005-0000-0000-00002F0A0000}"/>
    <cellStyle name="Dziesietny [0]_Invoices2001Slovakia_TDT KHANH HOA_KH Von 2012 gui BKH 1 3" xfId="2553" xr:uid="{00000000-0005-0000-0000-0000300A0000}"/>
    <cellStyle name="Dziesiętny [0]_Invoices2001Slovakia_TDT KHANH HOA_KH Von 2012 gui BKH 1 3" xfId="2554" xr:uid="{00000000-0005-0000-0000-0000310A0000}"/>
    <cellStyle name="Dziesietny [0]_Invoices2001Slovakia_TDT KHANH HOA_KH Von 2012 gui BKH 1 3 2" xfId="2555" xr:uid="{00000000-0005-0000-0000-0000320A0000}"/>
    <cellStyle name="Dziesiętny [0]_Invoices2001Slovakia_TDT KHANH HOA_KH Von 2012 gui BKH 1 3 2" xfId="2556" xr:uid="{00000000-0005-0000-0000-0000330A0000}"/>
    <cellStyle name="Dziesietny [0]_Invoices2001Slovakia_TDT KHANH HOA_KH Von 2012 gui BKH 1_BIEU KE HOACH  2015 (KTN 6.11 sua)" xfId="2557" xr:uid="{00000000-0005-0000-0000-0000340A0000}"/>
    <cellStyle name="Dziesiętny [0]_Invoices2001Slovakia_TDT KHANH HOA_KH Von 2012 gui BKH 1_BIEU KE HOACH  2015 (KTN 6.11 sua)" xfId="2558" xr:uid="{00000000-0005-0000-0000-0000350A0000}"/>
    <cellStyle name="Dziesietny [0]_Invoices2001Slovakia_TDT KHANH HOA_Phan pha do" xfId="2559" xr:uid="{00000000-0005-0000-0000-0000360A0000}"/>
    <cellStyle name="Dziesiętny [0]_Invoices2001Slovakia_TDT KHANH HOA_Phan pha do" xfId="2560" xr:uid="{00000000-0005-0000-0000-0000370A0000}"/>
    <cellStyle name="Dziesietny [0]_Invoices2001Slovakia_TDT KHANH HOA_QD ke hoach dau thau" xfId="2561" xr:uid="{00000000-0005-0000-0000-0000380A0000}"/>
    <cellStyle name="Dziesiętny [0]_Invoices2001Slovakia_TDT KHANH HOA_QD ke hoach dau thau" xfId="2562" xr:uid="{00000000-0005-0000-0000-0000390A0000}"/>
    <cellStyle name="Dziesietny [0]_Invoices2001Slovakia_TDT KHANH HOA_Ra soat KH von 2011 (Huy-11-11-11)" xfId="2563" xr:uid="{00000000-0005-0000-0000-00003A0A0000}"/>
    <cellStyle name="Dziesiętny [0]_Invoices2001Slovakia_TDT KHANH HOA_Ra soat KH von 2011 (Huy-11-11-11)" xfId="2564" xr:uid="{00000000-0005-0000-0000-00003B0A0000}"/>
    <cellStyle name="Dziesietny [0]_Invoices2001Slovakia_TDT KHANH HOA_Sheet2" xfId="2565" xr:uid="{00000000-0005-0000-0000-00003C0A0000}"/>
    <cellStyle name="Dziesiętny [0]_Invoices2001Slovakia_TDT KHANH HOA_Sheet2" xfId="2566" xr:uid="{00000000-0005-0000-0000-00003D0A0000}"/>
    <cellStyle name="Dziesietny [0]_Invoices2001Slovakia_TDT KHANH HOA_TH danh muc 08-09 den ngay 30-8-09" xfId="2589" xr:uid="{00000000-0005-0000-0000-0000540A0000}"/>
    <cellStyle name="Dziesiętny [0]_Invoices2001Slovakia_TDT KHANH HOA_TH danh muc 08-09 den ngay 30-8-09" xfId="2590" xr:uid="{00000000-0005-0000-0000-0000550A0000}"/>
    <cellStyle name="Dziesietny [0]_Invoices2001Slovakia_TDT KHANH HOA_Tienluong" xfId="2567" xr:uid="{00000000-0005-0000-0000-00003E0A0000}"/>
    <cellStyle name="Dziesiętny [0]_Invoices2001Slovakia_TDT KHANH HOA_Tienluong" xfId="2568" xr:uid="{00000000-0005-0000-0000-00003F0A0000}"/>
    <cellStyle name="Dziesietny [0]_Invoices2001Slovakia_TDT KHANH HOA_tinh toan hoang ha" xfId="2569" xr:uid="{00000000-0005-0000-0000-0000400A0000}"/>
    <cellStyle name="Dziesiętny [0]_Invoices2001Slovakia_TDT KHANH HOA_tinh toan hoang ha" xfId="2570" xr:uid="{00000000-0005-0000-0000-0000410A0000}"/>
    <cellStyle name="Dziesietny [0]_Invoices2001Slovakia_TDT KHANH HOA_Tong hop Cac tuyen(9-1-06)" xfId="2571" xr:uid="{00000000-0005-0000-0000-0000420A0000}"/>
    <cellStyle name="Dziesiętny [0]_Invoices2001Slovakia_TDT KHANH HOA_Tong hop Cac tuyen(9-1-06)" xfId="2572" xr:uid="{00000000-0005-0000-0000-0000430A0000}"/>
    <cellStyle name="Dziesietny [0]_Invoices2001Slovakia_TDT KHANH HOA_Tong hop Cac tuyen(9-1-06)_bieu tong hop lai kh von 2011 gui phong TH-KTDN" xfId="2573" xr:uid="{00000000-0005-0000-0000-0000440A0000}"/>
    <cellStyle name="Dziesiętny [0]_Invoices2001Slovakia_TDT KHANH HOA_Tong hop Cac tuyen(9-1-06)_bieu tong hop lai kh von 2011 gui phong TH-KTDN" xfId="2574" xr:uid="{00000000-0005-0000-0000-0000450A0000}"/>
    <cellStyle name="Dziesietny [0]_Invoices2001Slovakia_TDT KHANH HOA_Tong hop Cac tuyen(9-1-06)_Copy of KH PHAN BO VON ĐỐI ỨNG NAM 2011 (30 TY phuong án gop WB)" xfId="2575" xr:uid="{00000000-0005-0000-0000-0000460A0000}"/>
    <cellStyle name="Dziesiętny [0]_Invoices2001Slovakia_TDT KHANH HOA_Tong hop Cac tuyen(9-1-06)_Copy of KH PHAN BO VON ĐỐI ỨNG NAM 2011 (30 TY phuong án gop WB)" xfId="2576" xr:uid="{00000000-0005-0000-0000-0000470A0000}"/>
    <cellStyle name="Dziesietny [0]_Invoices2001Slovakia_TDT KHANH HOA_Tong hop Cac tuyen(9-1-06)_Ke hoach 2010 (theo doi 11-8-2010)" xfId="2577" xr:uid="{00000000-0005-0000-0000-0000480A0000}"/>
    <cellStyle name="Dziesiętny [0]_Invoices2001Slovakia_TDT KHANH HOA_Tong hop Cac tuyen(9-1-06)_Ke hoach 2010 (theo doi 11-8-2010)" xfId="2578" xr:uid="{00000000-0005-0000-0000-0000490A0000}"/>
    <cellStyle name="Dziesietny [0]_Invoices2001Slovakia_TDT KHANH HOA_Tong hop Cac tuyen(9-1-06)_KH Von 2012 gui BKH 1" xfId="2579" xr:uid="{00000000-0005-0000-0000-00004A0A0000}"/>
    <cellStyle name="Dziesiętny [0]_Invoices2001Slovakia_TDT KHANH HOA_Tong hop Cac tuyen(9-1-06)_KH Von 2012 gui BKH 1" xfId="2580" xr:uid="{00000000-0005-0000-0000-00004B0A0000}"/>
    <cellStyle name="Dziesietny [0]_Invoices2001Slovakia_TDT KHANH HOA_Tong hop Cac tuyen(9-1-06)_QD ke hoach dau thau" xfId="2581" xr:uid="{00000000-0005-0000-0000-00004C0A0000}"/>
    <cellStyle name="Dziesiętny [0]_Invoices2001Slovakia_TDT KHANH HOA_Tong hop Cac tuyen(9-1-06)_QD ke hoach dau thau" xfId="2582" xr:uid="{00000000-0005-0000-0000-00004D0A0000}"/>
    <cellStyle name="Dziesietny [0]_Invoices2001Slovakia_TDT KHANH HOA_Tong hop Cac tuyen(9-1-06)_Tong von ĐTPT" xfId="2583" xr:uid="{00000000-0005-0000-0000-00004E0A0000}"/>
    <cellStyle name="Dziesiętny [0]_Invoices2001Slovakia_TDT KHANH HOA_Tong hop Cac tuyen(9-1-06)_Tong von ĐTPT" xfId="2584" xr:uid="{00000000-0005-0000-0000-00004F0A0000}"/>
    <cellStyle name="Dziesietny [0]_Invoices2001Slovakia_TDT KHANH HOA_Tong von ĐTPT" xfId="2585" xr:uid="{00000000-0005-0000-0000-0000500A0000}"/>
    <cellStyle name="Dziesiętny [0]_Invoices2001Slovakia_TDT KHANH HOA_Tong von ĐTPT" xfId="2586" xr:uid="{00000000-0005-0000-0000-0000510A0000}"/>
    <cellStyle name="Dziesietny [0]_Invoices2001Slovakia_TDT KHANH HOA_TU VAN THUY LOI THAM  PHE" xfId="2587" xr:uid="{00000000-0005-0000-0000-0000520A0000}"/>
    <cellStyle name="Dziesiętny [0]_Invoices2001Slovakia_TDT KHANH HOA_TU VAN THUY LOI THAM  PHE" xfId="2588" xr:uid="{00000000-0005-0000-0000-0000530A0000}"/>
    <cellStyle name="Dziesietny [0]_Invoices2001Slovakia_TDT KHANH HOA_Viec Huy dang lam" xfId="2591" xr:uid="{00000000-0005-0000-0000-0000560A0000}"/>
    <cellStyle name="Dziesiętny [0]_Invoices2001Slovakia_TDT KHANH HOA_Viec Huy dang lam" xfId="2592" xr:uid="{00000000-0005-0000-0000-0000570A0000}"/>
    <cellStyle name="Dziesietny [0]_Invoices2001Slovakia_TDT quangngai" xfId="2593" xr:uid="{00000000-0005-0000-0000-0000580A0000}"/>
    <cellStyle name="Dziesiętny [0]_Invoices2001Slovakia_TDT quangngai" xfId="2594" xr:uid="{00000000-0005-0000-0000-0000590A0000}"/>
    <cellStyle name="Dziesietny [0]_Invoices2001Slovakia_TH danh muc 08-09 den ngay 30-8-09" xfId="2599" xr:uid="{00000000-0005-0000-0000-00005E0A0000}"/>
    <cellStyle name="Dziesiętny [0]_Invoices2001Slovakia_TH danh muc 08-09 den ngay 30-8-09" xfId="2600" xr:uid="{00000000-0005-0000-0000-00005F0A0000}"/>
    <cellStyle name="Dziesietny [0]_Invoices2001Slovakia_Tham dinh du toan mat doong - Ban cho moi21-5" xfId="2601" xr:uid="{00000000-0005-0000-0000-0000600A0000}"/>
    <cellStyle name="Dziesiętny [0]_Invoices2001Slovakia_Tham dinh du toan mat doong - Ban cho moi21-5" xfId="2602" xr:uid="{00000000-0005-0000-0000-0000610A0000}"/>
    <cellStyle name="Dziesietny [0]_Invoices2001Slovakia_Tienluong" xfId="2595" xr:uid="{00000000-0005-0000-0000-00005A0A0000}"/>
    <cellStyle name="Dziesiętny [0]_Invoices2001Slovakia_Tienluong" xfId="2596" xr:uid="{00000000-0005-0000-0000-00005B0A0000}"/>
    <cellStyle name="Dziesietny [0]_Invoices2001Slovakia_TMDT(10-5-06)" xfId="2597" xr:uid="{00000000-0005-0000-0000-00005C0A0000}"/>
    <cellStyle name="Dziesiętny [0]_Invoices2001Slovakia_Tong von ĐTPT" xfId="2598" xr:uid="{00000000-0005-0000-0000-00005D0A0000}"/>
    <cellStyle name="Dziesietny [0]_Invoices2001Slovakia_Viec Huy dang lam" xfId="2603" xr:uid="{00000000-0005-0000-0000-0000620A0000}"/>
    <cellStyle name="Dziesiętny [0]_Invoices2001Slovakia_Viec Huy dang lam" xfId="2604" xr:uid="{00000000-0005-0000-0000-0000630A0000}"/>
    <cellStyle name="Dziesietny_Invoices2001Slovakia" xfId="2605" xr:uid="{00000000-0005-0000-0000-0000640A0000}"/>
    <cellStyle name="Dziesiętny_Invoices2001Slovakia" xfId="2606" xr:uid="{00000000-0005-0000-0000-0000650A0000}"/>
    <cellStyle name="Dziesietny_Invoices2001Slovakia 2" xfId="2607" xr:uid="{00000000-0005-0000-0000-0000660A0000}"/>
    <cellStyle name="Dziesiętny_Invoices2001Slovakia 2" xfId="2608" xr:uid="{00000000-0005-0000-0000-0000670A0000}"/>
    <cellStyle name="Dziesietny_Invoices2001Slovakia 3" xfId="2609" xr:uid="{00000000-0005-0000-0000-0000680A0000}"/>
    <cellStyle name="Dziesiętny_Invoices2001Slovakia 3" xfId="2610" xr:uid="{00000000-0005-0000-0000-0000690A0000}"/>
    <cellStyle name="Dziesietny_Invoices2001Slovakia 4" xfId="2611" xr:uid="{00000000-0005-0000-0000-00006A0A0000}"/>
    <cellStyle name="Dziesiętny_Invoices2001Slovakia 4" xfId="2612" xr:uid="{00000000-0005-0000-0000-00006B0A0000}"/>
    <cellStyle name="Dziesietny_Invoices2001Slovakia_01_Nha so 1_Dien" xfId="2613" xr:uid="{00000000-0005-0000-0000-00006C0A0000}"/>
    <cellStyle name="Dziesiętny_Invoices2001Slovakia_01_Nha so 1_Dien" xfId="2614" xr:uid="{00000000-0005-0000-0000-00006D0A0000}"/>
    <cellStyle name="Dziesietny_Invoices2001Slovakia_01_Nha so 1_Dien 2" xfId="2615" xr:uid="{00000000-0005-0000-0000-00006E0A0000}"/>
    <cellStyle name="Dziesiętny_Invoices2001Slovakia_01_Nha so 1_Dien 2" xfId="2616" xr:uid="{00000000-0005-0000-0000-00006F0A0000}"/>
    <cellStyle name="Dziesietny_Invoices2001Slovakia_01_Nha so 1_Dien 3" xfId="2617" xr:uid="{00000000-0005-0000-0000-0000700A0000}"/>
    <cellStyle name="Dziesiętny_Invoices2001Slovakia_01_Nha so 1_Dien 3" xfId="2618" xr:uid="{00000000-0005-0000-0000-0000710A0000}"/>
    <cellStyle name="Dziesietny_Invoices2001Slovakia_01_Nha so 1_Dien 4" xfId="2619" xr:uid="{00000000-0005-0000-0000-0000720A0000}"/>
    <cellStyle name="Dziesiętny_Invoices2001Slovakia_01_Nha so 1_Dien 4" xfId="2620" xr:uid="{00000000-0005-0000-0000-0000730A0000}"/>
    <cellStyle name="Dziesietny_Invoices2001Slovakia_01_Nha so 1_Dien_Bao cao danh muc cac cong trinh tren dia ban huyen 4-2010" xfId="2621" xr:uid="{00000000-0005-0000-0000-0000740A0000}"/>
    <cellStyle name="Dziesiętny_Invoices2001Slovakia_01_Nha so 1_Dien_Bao cao danh muc cac cong trinh tren dia ban huyen 4-2010" xfId="2622" xr:uid="{00000000-0005-0000-0000-0000750A0000}"/>
    <cellStyle name="Dziesietny_Invoices2001Slovakia_01_Nha so 1_Dien_bieu ke hoach dau thau" xfId="2623" xr:uid="{00000000-0005-0000-0000-0000760A0000}"/>
    <cellStyle name="Dziesiętny_Invoices2001Slovakia_01_Nha so 1_Dien_bieu ke hoach dau thau" xfId="2624" xr:uid="{00000000-0005-0000-0000-0000770A0000}"/>
    <cellStyle name="Dziesietny_Invoices2001Slovakia_01_Nha so 1_Dien_bieu ke hoach dau thau 2" xfId="2625" xr:uid="{00000000-0005-0000-0000-0000780A0000}"/>
    <cellStyle name="Dziesiętny_Invoices2001Slovakia_01_Nha so 1_Dien_bieu ke hoach dau thau 2" xfId="2626" xr:uid="{00000000-0005-0000-0000-0000790A0000}"/>
    <cellStyle name="Dziesietny_Invoices2001Slovakia_01_Nha so 1_Dien_bieu ke hoach dau thau 2 2" xfId="2627" xr:uid="{00000000-0005-0000-0000-00007A0A0000}"/>
    <cellStyle name="Dziesiętny_Invoices2001Slovakia_01_Nha so 1_Dien_bieu ke hoach dau thau 2 2" xfId="2628" xr:uid="{00000000-0005-0000-0000-00007B0A0000}"/>
    <cellStyle name="Dziesietny_Invoices2001Slovakia_01_Nha so 1_Dien_bieu ke hoach dau thau 3" xfId="2629" xr:uid="{00000000-0005-0000-0000-00007C0A0000}"/>
    <cellStyle name="Dziesiętny_Invoices2001Slovakia_01_Nha so 1_Dien_bieu ke hoach dau thau 3" xfId="2630" xr:uid="{00000000-0005-0000-0000-00007D0A0000}"/>
    <cellStyle name="Dziesietny_Invoices2001Slovakia_01_Nha so 1_Dien_bieu ke hoach dau thau 3 2" xfId="2631" xr:uid="{00000000-0005-0000-0000-00007E0A0000}"/>
    <cellStyle name="Dziesiętny_Invoices2001Slovakia_01_Nha so 1_Dien_bieu ke hoach dau thau 3 2" xfId="2632" xr:uid="{00000000-0005-0000-0000-00007F0A0000}"/>
    <cellStyle name="Dziesietny_Invoices2001Slovakia_01_Nha so 1_Dien_bieu ke hoach dau thau 4" xfId="2633" xr:uid="{00000000-0005-0000-0000-0000800A0000}"/>
    <cellStyle name="Dziesiętny_Invoices2001Slovakia_01_Nha so 1_Dien_bieu ke hoach dau thau 4" xfId="2634" xr:uid="{00000000-0005-0000-0000-0000810A0000}"/>
    <cellStyle name="Dziesietny_Invoices2001Slovakia_01_Nha so 1_Dien_bieu ke hoach dau thau truong mam non SKH" xfId="2635" xr:uid="{00000000-0005-0000-0000-0000820A0000}"/>
    <cellStyle name="Dziesiętny_Invoices2001Slovakia_01_Nha so 1_Dien_bieu ke hoach dau thau truong mam non SKH" xfId="2636" xr:uid="{00000000-0005-0000-0000-0000830A0000}"/>
    <cellStyle name="Dziesietny_Invoices2001Slovakia_01_Nha so 1_Dien_bieu ke hoach dau thau truong mam non SKH 2" xfId="2637" xr:uid="{00000000-0005-0000-0000-0000840A0000}"/>
    <cellStyle name="Dziesiętny_Invoices2001Slovakia_01_Nha so 1_Dien_bieu ke hoach dau thau truong mam non SKH 2" xfId="2638" xr:uid="{00000000-0005-0000-0000-0000850A0000}"/>
    <cellStyle name="Dziesietny_Invoices2001Slovakia_01_Nha so 1_Dien_bieu ke hoach dau thau truong mam non SKH 2 2" xfId="2639" xr:uid="{00000000-0005-0000-0000-0000860A0000}"/>
    <cellStyle name="Dziesiętny_Invoices2001Slovakia_01_Nha so 1_Dien_bieu ke hoach dau thau truong mam non SKH 2 2" xfId="2640" xr:uid="{00000000-0005-0000-0000-0000870A0000}"/>
    <cellStyle name="Dziesietny_Invoices2001Slovakia_01_Nha so 1_Dien_bieu ke hoach dau thau truong mam non SKH 3" xfId="2641" xr:uid="{00000000-0005-0000-0000-0000880A0000}"/>
    <cellStyle name="Dziesiętny_Invoices2001Slovakia_01_Nha so 1_Dien_bieu ke hoach dau thau truong mam non SKH 3" xfId="2642" xr:uid="{00000000-0005-0000-0000-0000890A0000}"/>
    <cellStyle name="Dziesietny_Invoices2001Slovakia_01_Nha so 1_Dien_bieu ke hoach dau thau truong mam non SKH 3 2" xfId="2643" xr:uid="{00000000-0005-0000-0000-00008A0A0000}"/>
    <cellStyle name="Dziesiętny_Invoices2001Slovakia_01_Nha so 1_Dien_bieu ke hoach dau thau truong mam non SKH 3 2" xfId="2644" xr:uid="{00000000-0005-0000-0000-00008B0A0000}"/>
    <cellStyle name="Dziesietny_Invoices2001Slovakia_01_Nha so 1_Dien_bieu ke hoach dau thau truong mam non SKH 4" xfId="2645" xr:uid="{00000000-0005-0000-0000-00008C0A0000}"/>
    <cellStyle name="Dziesiętny_Invoices2001Slovakia_01_Nha so 1_Dien_bieu ke hoach dau thau truong mam non SKH 4" xfId="2646" xr:uid="{00000000-0005-0000-0000-00008D0A0000}"/>
    <cellStyle name="Dziesietny_Invoices2001Slovakia_01_Nha so 1_Dien_bieu tong hop lai kh von 2011 gui phong TH-KTDN" xfId="2647" xr:uid="{00000000-0005-0000-0000-00008E0A0000}"/>
    <cellStyle name="Dziesiętny_Invoices2001Slovakia_01_Nha so 1_Dien_bieu tong hop lai kh von 2011 gui phong TH-KTDN" xfId="2648" xr:uid="{00000000-0005-0000-0000-00008F0A0000}"/>
    <cellStyle name="Dziesietny_Invoices2001Slovakia_01_Nha so 1_Dien_bieu tong hop lai kh von 2011 gui phong TH-KTDN 2" xfId="2649" xr:uid="{00000000-0005-0000-0000-0000900A0000}"/>
    <cellStyle name="Dziesiętny_Invoices2001Slovakia_01_Nha so 1_Dien_bieu tong hop lai kh von 2011 gui phong TH-KTDN 2" xfId="2650" xr:uid="{00000000-0005-0000-0000-0000910A0000}"/>
    <cellStyle name="Dziesietny_Invoices2001Slovakia_01_Nha so 1_Dien_bieu tong hop lai kh von 2011 gui phong TH-KTDN 2 2" xfId="2651" xr:uid="{00000000-0005-0000-0000-0000920A0000}"/>
    <cellStyle name="Dziesiętny_Invoices2001Slovakia_01_Nha so 1_Dien_bieu tong hop lai kh von 2011 gui phong TH-KTDN 2 2" xfId="2652" xr:uid="{00000000-0005-0000-0000-0000930A0000}"/>
    <cellStyle name="Dziesietny_Invoices2001Slovakia_01_Nha so 1_Dien_bieu tong hop lai kh von 2011 gui phong TH-KTDN 3" xfId="2653" xr:uid="{00000000-0005-0000-0000-0000940A0000}"/>
    <cellStyle name="Dziesiętny_Invoices2001Slovakia_01_Nha so 1_Dien_bieu tong hop lai kh von 2011 gui phong TH-KTDN 3" xfId="2654" xr:uid="{00000000-0005-0000-0000-0000950A0000}"/>
    <cellStyle name="Dziesietny_Invoices2001Slovakia_01_Nha so 1_Dien_bieu tong hop lai kh von 2011 gui phong TH-KTDN 3 2" xfId="2655" xr:uid="{00000000-0005-0000-0000-0000960A0000}"/>
    <cellStyle name="Dziesiętny_Invoices2001Slovakia_01_Nha so 1_Dien_bieu tong hop lai kh von 2011 gui phong TH-KTDN 3 2" xfId="2656" xr:uid="{00000000-0005-0000-0000-0000970A0000}"/>
    <cellStyle name="Dziesietny_Invoices2001Slovakia_01_Nha so 1_Dien_bieu tong hop lai kh von 2011 gui phong TH-KTDN_BIEU KE HOACH  2015 (KTN 6.11 sua)" xfId="2657" xr:uid="{00000000-0005-0000-0000-0000980A0000}"/>
    <cellStyle name="Dziesiętny_Invoices2001Slovakia_01_Nha so 1_Dien_bieu tong hop lai kh von 2011 gui phong TH-KTDN_BIEU KE HOACH  2015 (KTN 6.11 sua)" xfId="2658" xr:uid="{00000000-0005-0000-0000-0000990A0000}"/>
    <cellStyle name="Dziesietny_Invoices2001Slovakia_01_Nha so 1_Dien_Book1" xfId="2659" xr:uid="{00000000-0005-0000-0000-00009A0A0000}"/>
    <cellStyle name="Dziesiętny_Invoices2001Slovakia_01_Nha so 1_Dien_Book1" xfId="2660" xr:uid="{00000000-0005-0000-0000-00009B0A0000}"/>
    <cellStyle name="Dziesietny_Invoices2001Slovakia_01_Nha so 1_Dien_Book1 2" xfId="2661" xr:uid="{00000000-0005-0000-0000-00009C0A0000}"/>
    <cellStyle name="Dziesiętny_Invoices2001Slovakia_01_Nha so 1_Dien_Book1 2" xfId="2662" xr:uid="{00000000-0005-0000-0000-00009D0A0000}"/>
    <cellStyle name="Dziesietny_Invoices2001Slovakia_01_Nha so 1_Dien_Book1 2 2" xfId="2663" xr:uid="{00000000-0005-0000-0000-00009E0A0000}"/>
    <cellStyle name="Dziesiętny_Invoices2001Slovakia_01_Nha so 1_Dien_Book1 2 2" xfId="2664" xr:uid="{00000000-0005-0000-0000-00009F0A0000}"/>
    <cellStyle name="Dziesietny_Invoices2001Slovakia_01_Nha so 1_Dien_Book1 3" xfId="2665" xr:uid="{00000000-0005-0000-0000-0000A00A0000}"/>
    <cellStyle name="Dziesiętny_Invoices2001Slovakia_01_Nha so 1_Dien_Book1 3" xfId="2666" xr:uid="{00000000-0005-0000-0000-0000A10A0000}"/>
    <cellStyle name="Dziesietny_Invoices2001Slovakia_01_Nha so 1_Dien_Book1 3 2" xfId="2667" xr:uid="{00000000-0005-0000-0000-0000A20A0000}"/>
    <cellStyle name="Dziesiętny_Invoices2001Slovakia_01_Nha so 1_Dien_Book1 3 2" xfId="2668" xr:uid="{00000000-0005-0000-0000-0000A30A0000}"/>
    <cellStyle name="Dziesietny_Invoices2001Slovakia_01_Nha so 1_Dien_Book1 4" xfId="2669" xr:uid="{00000000-0005-0000-0000-0000A40A0000}"/>
    <cellStyle name="Dziesiętny_Invoices2001Slovakia_01_Nha so 1_Dien_Book1 4" xfId="2670" xr:uid="{00000000-0005-0000-0000-0000A50A0000}"/>
    <cellStyle name="Dziesietny_Invoices2001Slovakia_01_Nha so 1_Dien_Book1_1" xfId="2671" xr:uid="{00000000-0005-0000-0000-0000A60A0000}"/>
    <cellStyle name="Dziesiętny_Invoices2001Slovakia_01_Nha so 1_Dien_Book1_1" xfId="2672" xr:uid="{00000000-0005-0000-0000-0000A70A0000}"/>
    <cellStyle name="Dziesietny_Invoices2001Slovakia_01_Nha so 1_Dien_Book1_1 2" xfId="2673" xr:uid="{00000000-0005-0000-0000-0000A80A0000}"/>
    <cellStyle name="Dziesiętny_Invoices2001Slovakia_01_Nha so 1_Dien_Book1_1 2" xfId="2674" xr:uid="{00000000-0005-0000-0000-0000A90A0000}"/>
    <cellStyle name="Dziesietny_Invoices2001Slovakia_01_Nha so 1_Dien_Book1_1 2 2" xfId="2675" xr:uid="{00000000-0005-0000-0000-0000AA0A0000}"/>
    <cellStyle name="Dziesiętny_Invoices2001Slovakia_01_Nha so 1_Dien_Book1_1 2 2" xfId="2676" xr:uid="{00000000-0005-0000-0000-0000AB0A0000}"/>
    <cellStyle name="Dziesietny_Invoices2001Slovakia_01_Nha so 1_Dien_Book1_1 3" xfId="2677" xr:uid="{00000000-0005-0000-0000-0000AC0A0000}"/>
    <cellStyle name="Dziesiętny_Invoices2001Slovakia_01_Nha so 1_Dien_Book1_1 3" xfId="2678" xr:uid="{00000000-0005-0000-0000-0000AD0A0000}"/>
    <cellStyle name="Dziesietny_Invoices2001Slovakia_01_Nha so 1_Dien_Book1_1 3 2" xfId="2679" xr:uid="{00000000-0005-0000-0000-0000AE0A0000}"/>
    <cellStyle name="Dziesiętny_Invoices2001Slovakia_01_Nha so 1_Dien_Book1_1 3 2" xfId="2680" xr:uid="{00000000-0005-0000-0000-0000AF0A0000}"/>
    <cellStyle name="Dziesietny_Invoices2001Slovakia_01_Nha so 1_Dien_Book1_1 4" xfId="2681" xr:uid="{00000000-0005-0000-0000-0000B00A0000}"/>
    <cellStyle name="Dziesiętny_Invoices2001Slovakia_01_Nha so 1_Dien_Book1_1 4" xfId="2682" xr:uid="{00000000-0005-0000-0000-0000B10A0000}"/>
    <cellStyle name="Dziesietny_Invoices2001Slovakia_01_Nha so 1_Dien_Book1_DTTD chieng chan Tham lai 29-9-2009" xfId="2683" xr:uid="{00000000-0005-0000-0000-0000B20A0000}"/>
    <cellStyle name="Dziesiętny_Invoices2001Slovakia_01_Nha so 1_Dien_Book1_DTTD chieng chan Tham lai 29-9-2009" xfId="2684" xr:uid="{00000000-0005-0000-0000-0000B30A0000}"/>
    <cellStyle name="Dziesietny_Invoices2001Slovakia_01_Nha so 1_Dien_Book1_DTTD chieng chan Tham lai 29-9-2009 2" xfId="2685" xr:uid="{00000000-0005-0000-0000-0000B40A0000}"/>
    <cellStyle name="Dziesiętny_Invoices2001Slovakia_01_Nha so 1_Dien_Book1_DTTD chieng chan Tham lai 29-9-2009 2" xfId="2686" xr:uid="{00000000-0005-0000-0000-0000B50A0000}"/>
    <cellStyle name="Dziesietny_Invoices2001Slovakia_01_Nha so 1_Dien_Book1_DTTD chieng chan Tham lai 29-9-2009 2 2" xfId="2687" xr:uid="{00000000-0005-0000-0000-0000B60A0000}"/>
    <cellStyle name="Dziesiętny_Invoices2001Slovakia_01_Nha so 1_Dien_Book1_DTTD chieng chan Tham lai 29-9-2009 2 2" xfId="2688" xr:uid="{00000000-0005-0000-0000-0000B70A0000}"/>
    <cellStyle name="Dziesietny_Invoices2001Slovakia_01_Nha so 1_Dien_Book1_DTTD chieng chan Tham lai 29-9-2009 3" xfId="2689" xr:uid="{00000000-0005-0000-0000-0000B80A0000}"/>
    <cellStyle name="Dziesiętny_Invoices2001Slovakia_01_Nha so 1_Dien_Book1_DTTD chieng chan Tham lai 29-9-2009 3" xfId="2690" xr:uid="{00000000-0005-0000-0000-0000B90A0000}"/>
    <cellStyle name="Dziesietny_Invoices2001Slovakia_01_Nha so 1_Dien_Book1_DTTD chieng chan Tham lai 29-9-2009 3 2" xfId="2691" xr:uid="{00000000-0005-0000-0000-0000BA0A0000}"/>
    <cellStyle name="Dziesiętny_Invoices2001Slovakia_01_Nha so 1_Dien_Book1_DTTD chieng chan Tham lai 29-9-2009 3 2" xfId="2692" xr:uid="{00000000-0005-0000-0000-0000BB0A0000}"/>
    <cellStyle name="Dziesietny_Invoices2001Slovakia_01_Nha so 1_Dien_Book1_DTTD chieng chan Tham lai 29-9-2009 4" xfId="2693" xr:uid="{00000000-0005-0000-0000-0000BC0A0000}"/>
    <cellStyle name="Dziesiętny_Invoices2001Slovakia_01_Nha so 1_Dien_Book1_DTTD chieng chan Tham lai 29-9-2009 4" xfId="2694" xr:uid="{00000000-0005-0000-0000-0000BD0A0000}"/>
    <cellStyle name="Dziesietny_Invoices2001Slovakia_01_Nha so 1_Dien_Book1_Ke hoach 2010 (theo doi 11-8-2010)" xfId="2695" xr:uid="{00000000-0005-0000-0000-0000BE0A0000}"/>
    <cellStyle name="Dziesiętny_Invoices2001Slovakia_01_Nha so 1_Dien_Book1_Ke hoach 2010 (theo doi 11-8-2010)" xfId="2696" xr:uid="{00000000-0005-0000-0000-0000BF0A0000}"/>
    <cellStyle name="Dziesietny_Invoices2001Slovakia_01_Nha so 1_Dien_Book1_Ke hoach 2010 (theo doi 11-8-2010) 2" xfId="2697" xr:uid="{00000000-0005-0000-0000-0000C00A0000}"/>
    <cellStyle name="Dziesiętny_Invoices2001Slovakia_01_Nha so 1_Dien_Book1_Ke hoach 2010 (theo doi 11-8-2010) 2" xfId="2698" xr:uid="{00000000-0005-0000-0000-0000C10A0000}"/>
    <cellStyle name="Dziesietny_Invoices2001Slovakia_01_Nha so 1_Dien_Book1_Ke hoach 2010 (theo doi 11-8-2010) 2 2" xfId="2699" xr:uid="{00000000-0005-0000-0000-0000C20A0000}"/>
    <cellStyle name="Dziesiętny_Invoices2001Slovakia_01_Nha so 1_Dien_Book1_Ke hoach 2010 (theo doi 11-8-2010) 2 2" xfId="2700" xr:uid="{00000000-0005-0000-0000-0000C30A0000}"/>
    <cellStyle name="Dziesietny_Invoices2001Slovakia_01_Nha so 1_Dien_Book1_Ke hoach 2010 (theo doi 11-8-2010) 3" xfId="2701" xr:uid="{00000000-0005-0000-0000-0000C40A0000}"/>
    <cellStyle name="Dziesiętny_Invoices2001Slovakia_01_Nha so 1_Dien_Book1_Ke hoach 2010 (theo doi 11-8-2010) 3" xfId="2702" xr:uid="{00000000-0005-0000-0000-0000C50A0000}"/>
    <cellStyle name="Dziesietny_Invoices2001Slovakia_01_Nha so 1_Dien_Book1_Ke hoach 2010 (theo doi 11-8-2010) 3 2" xfId="2703" xr:uid="{00000000-0005-0000-0000-0000C60A0000}"/>
    <cellStyle name="Dziesiętny_Invoices2001Slovakia_01_Nha so 1_Dien_Book1_Ke hoach 2010 (theo doi 11-8-2010) 3 2" xfId="2704" xr:uid="{00000000-0005-0000-0000-0000C70A0000}"/>
    <cellStyle name="Dziesietny_Invoices2001Slovakia_01_Nha so 1_Dien_Book1_Ke hoach 2010 (theo doi 11-8-2010)_BIEU KE HOACH  2015 (KTN 6.11 sua)" xfId="2705" xr:uid="{00000000-0005-0000-0000-0000C80A0000}"/>
    <cellStyle name="Dziesiętny_Invoices2001Slovakia_01_Nha so 1_Dien_Book1_Ke hoach 2010 (theo doi 11-8-2010)_BIEU KE HOACH  2015 (KTN 6.11 sua)" xfId="2706" xr:uid="{00000000-0005-0000-0000-0000C90A0000}"/>
    <cellStyle name="Dziesietny_Invoices2001Slovakia_01_Nha so 1_Dien_Book1_ke hoach dau thau 30-6-2010" xfId="2707" xr:uid="{00000000-0005-0000-0000-0000CA0A0000}"/>
    <cellStyle name="Dziesiętny_Invoices2001Slovakia_01_Nha so 1_Dien_Book1_ke hoach dau thau 30-6-2010" xfId="2708" xr:uid="{00000000-0005-0000-0000-0000CB0A0000}"/>
    <cellStyle name="Dziesietny_Invoices2001Slovakia_01_Nha so 1_Dien_Book1_ke hoach dau thau 30-6-2010 2" xfId="2709" xr:uid="{00000000-0005-0000-0000-0000CC0A0000}"/>
    <cellStyle name="Dziesiętny_Invoices2001Slovakia_01_Nha so 1_Dien_Book1_ke hoach dau thau 30-6-2010 2" xfId="2710" xr:uid="{00000000-0005-0000-0000-0000CD0A0000}"/>
    <cellStyle name="Dziesietny_Invoices2001Slovakia_01_Nha so 1_Dien_Book1_ke hoach dau thau 30-6-2010 2 2" xfId="2711" xr:uid="{00000000-0005-0000-0000-0000CE0A0000}"/>
    <cellStyle name="Dziesiętny_Invoices2001Slovakia_01_Nha so 1_Dien_Book1_ke hoach dau thau 30-6-2010 2 2" xfId="2712" xr:uid="{00000000-0005-0000-0000-0000CF0A0000}"/>
    <cellStyle name="Dziesietny_Invoices2001Slovakia_01_Nha so 1_Dien_Book1_ke hoach dau thau 30-6-2010 3" xfId="2713" xr:uid="{00000000-0005-0000-0000-0000D00A0000}"/>
    <cellStyle name="Dziesiętny_Invoices2001Slovakia_01_Nha so 1_Dien_Book1_ke hoach dau thau 30-6-2010 3" xfId="2714" xr:uid="{00000000-0005-0000-0000-0000D10A0000}"/>
    <cellStyle name="Dziesietny_Invoices2001Slovakia_01_Nha so 1_Dien_Book1_ke hoach dau thau 30-6-2010 3 2" xfId="2715" xr:uid="{00000000-0005-0000-0000-0000D20A0000}"/>
    <cellStyle name="Dziesiętny_Invoices2001Slovakia_01_Nha so 1_Dien_Book1_ke hoach dau thau 30-6-2010 3 2" xfId="2716" xr:uid="{00000000-0005-0000-0000-0000D30A0000}"/>
    <cellStyle name="Dziesietny_Invoices2001Slovakia_01_Nha so 1_Dien_Book1_ke hoach dau thau 30-6-2010_BIEU KE HOACH  2015 (KTN 6.11 sua)" xfId="2717" xr:uid="{00000000-0005-0000-0000-0000D40A0000}"/>
    <cellStyle name="Dziesiętny_Invoices2001Slovakia_01_Nha so 1_Dien_Book1_ke hoach dau thau 30-6-2010_BIEU KE HOACH  2015 (KTN 6.11 sua)" xfId="2718" xr:uid="{00000000-0005-0000-0000-0000D50A0000}"/>
    <cellStyle name="Dziesietny_Invoices2001Slovakia_01_Nha so 1_Dien_Copy of KH PHAN BO VON ĐỐI ỨNG NAM 2011 (30 TY phuong án gop WB)" xfId="2719" xr:uid="{00000000-0005-0000-0000-0000D60A0000}"/>
    <cellStyle name="Dziesiętny_Invoices2001Slovakia_01_Nha so 1_Dien_Copy of KH PHAN BO VON ĐỐI ỨNG NAM 2011 (30 TY phuong án gop WB)" xfId="2720" xr:uid="{00000000-0005-0000-0000-0000D70A0000}"/>
    <cellStyle name="Dziesietny_Invoices2001Slovakia_01_Nha so 1_Dien_Copy of KH PHAN BO VON ĐỐI ỨNG NAM 2011 (30 TY phuong án gop WB) 2" xfId="2721" xr:uid="{00000000-0005-0000-0000-0000D80A0000}"/>
    <cellStyle name="Dziesiętny_Invoices2001Slovakia_01_Nha so 1_Dien_Copy of KH PHAN BO VON ĐỐI ỨNG NAM 2011 (30 TY phuong án gop WB) 2" xfId="2722" xr:uid="{00000000-0005-0000-0000-0000D90A0000}"/>
    <cellStyle name="Dziesietny_Invoices2001Slovakia_01_Nha so 1_Dien_Copy of KH PHAN BO VON ĐỐI ỨNG NAM 2011 (30 TY phuong án gop WB) 2 2" xfId="2723" xr:uid="{00000000-0005-0000-0000-0000DA0A0000}"/>
    <cellStyle name="Dziesiętny_Invoices2001Slovakia_01_Nha so 1_Dien_Copy of KH PHAN BO VON ĐỐI ỨNG NAM 2011 (30 TY phuong án gop WB) 2 2" xfId="2724" xr:uid="{00000000-0005-0000-0000-0000DB0A0000}"/>
    <cellStyle name="Dziesietny_Invoices2001Slovakia_01_Nha so 1_Dien_Copy of KH PHAN BO VON ĐỐI ỨNG NAM 2011 (30 TY phuong án gop WB) 3" xfId="2725" xr:uid="{00000000-0005-0000-0000-0000DC0A0000}"/>
    <cellStyle name="Dziesiętny_Invoices2001Slovakia_01_Nha so 1_Dien_Copy of KH PHAN BO VON ĐỐI ỨNG NAM 2011 (30 TY phuong án gop WB) 3" xfId="2726" xr:uid="{00000000-0005-0000-0000-0000DD0A0000}"/>
    <cellStyle name="Dziesietny_Invoices2001Slovakia_01_Nha so 1_Dien_Copy of KH PHAN BO VON ĐỐI ỨNG NAM 2011 (30 TY phuong án gop WB) 3 2" xfId="2727" xr:uid="{00000000-0005-0000-0000-0000DE0A0000}"/>
    <cellStyle name="Dziesiętny_Invoices2001Slovakia_01_Nha so 1_Dien_Copy of KH PHAN BO VON ĐỐI ỨNG NAM 2011 (30 TY phuong án gop WB) 3 2" xfId="2728" xr:uid="{00000000-0005-0000-0000-0000DF0A0000}"/>
    <cellStyle name="Dziesietny_Invoices2001Slovakia_01_Nha so 1_Dien_Copy of KH PHAN BO VON ĐỐI ỨNG NAM 2011 (30 TY phuong án gop WB)_BIEU KE HOACH  2015 (KTN 6.11 sua)" xfId="2729" xr:uid="{00000000-0005-0000-0000-0000E00A0000}"/>
    <cellStyle name="Dziesiętny_Invoices2001Slovakia_01_Nha so 1_Dien_Copy of KH PHAN BO VON ĐỐI ỨNG NAM 2011 (30 TY phuong án gop WB)_BIEU KE HOACH  2015 (KTN 6.11 sua)" xfId="2730" xr:uid="{00000000-0005-0000-0000-0000E10A0000}"/>
    <cellStyle name="Dziesietny_Invoices2001Slovakia_01_Nha so 1_Dien_DTTD chieng chan Tham lai 29-9-2009" xfId="2731" xr:uid="{00000000-0005-0000-0000-0000E20A0000}"/>
    <cellStyle name="Dziesiętny_Invoices2001Slovakia_01_Nha so 1_Dien_DTTD chieng chan Tham lai 29-9-2009" xfId="2732" xr:uid="{00000000-0005-0000-0000-0000E30A0000}"/>
    <cellStyle name="Dziesietny_Invoices2001Slovakia_01_Nha so 1_Dien_DTTD chieng chan Tham lai 29-9-2009 2" xfId="2733" xr:uid="{00000000-0005-0000-0000-0000E40A0000}"/>
    <cellStyle name="Dziesiętny_Invoices2001Slovakia_01_Nha so 1_Dien_DTTD chieng chan Tham lai 29-9-2009 2" xfId="2734" xr:uid="{00000000-0005-0000-0000-0000E50A0000}"/>
    <cellStyle name="Dziesietny_Invoices2001Slovakia_01_Nha so 1_Dien_DTTD chieng chan Tham lai 29-9-2009 2 2" xfId="2735" xr:uid="{00000000-0005-0000-0000-0000E60A0000}"/>
    <cellStyle name="Dziesiętny_Invoices2001Slovakia_01_Nha so 1_Dien_DTTD chieng chan Tham lai 29-9-2009 2 2" xfId="2736" xr:uid="{00000000-0005-0000-0000-0000E70A0000}"/>
    <cellStyle name="Dziesietny_Invoices2001Slovakia_01_Nha so 1_Dien_DTTD chieng chan Tham lai 29-9-2009 3" xfId="2737" xr:uid="{00000000-0005-0000-0000-0000E80A0000}"/>
    <cellStyle name="Dziesiętny_Invoices2001Slovakia_01_Nha so 1_Dien_DTTD chieng chan Tham lai 29-9-2009 3" xfId="2738" xr:uid="{00000000-0005-0000-0000-0000E90A0000}"/>
    <cellStyle name="Dziesietny_Invoices2001Slovakia_01_Nha so 1_Dien_DTTD chieng chan Tham lai 29-9-2009 3 2" xfId="2739" xr:uid="{00000000-0005-0000-0000-0000EA0A0000}"/>
    <cellStyle name="Dziesiętny_Invoices2001Slovakia_01_Nha so 1_Dien_DTTD chieng chan Tham lai 29-9-2009 3 2" xfId="2740" xr:uid="{00000000-0005-0000-0000-0000EB0A0000}"/>
    <cellStyle name="Dziesietny_Invoices2001Slovakia_01_Nha so 1_Dien_DTTD chieng chan Tham lai 29-9-2009_BIEU KE HOACH  2015 (KTN 6.11 sua)" xfId="2741" xr:uid="{00000000-0005-0000-0000-0000EC0A0000}"/>
    <cellStyle name="Dziesiętny_Invoices2001Slovakia_01_Nha so 1_Dien_DTTD chieng chan Tham lai 29-9-2009_BIEU KE HOACH  2015 (KTN 6.11 sua)" xfId="2742" xr:uid="{00000000-0005-0000-0000-0000ED0A0000}"/>
    <cellStyle name="Dziesietny_Invoices2001Slovakia_01_Nha so 1_Dien_Du toan nuoc San Thang (GD2)" xfId="2743" xr:uid="{00000000-0005-0000-0000-0000EE0A0000}"/>
    <cellStyle name="Dziesiętny_Invoices2001Slovakia_01_Nha so 1_Dien_Du toan nuoc San Thang (GD2)" xfId="2744" xr:uid="{00000000-0005-0000-0000-0000EF0A0000}"/>
    <cellStyle name="Dziesietny_Invoices2001Slovakia_01_Nha so 1_Dien_Du toan nuoc San Thang (GD2) 2" xfId="2745" xr:uid="{00000000-0005-0000-0000-0000F00A0000}"/>
    <cellStyle name="Dziesiętny_Invoices2001Slovakia_01_Nha so 1_Dien_Du toan nuoc San Thang (GD2) 2" xfId="2746" xr:uid="{00000000-0005-0000-0000-0000F10A0000}"/>
    <cellStyle name="Dziesietny_Invoices2001Slovakia_01_Nha so 1_Dien_Du toan nuoc San Thang (GD2) 2 2" xfId="2747" xr:uid="{00000000-0005-0000-0000-0000F20A0000}"/>
    <cellStyle name="Dziesiętny_Invoices2001Slovakia_01_Nha so 1_Dien_Du toan nuoc San Thang (GD2) 2 2" xfId="2748" xr:uid="{00000000-0005-0000-0000-0000F30A0000}"/>
    <cellStyle name="Dziesietny_Invoices2001Slovakia_01_Nha so 1_Dien_Du toan nuoc San Thang (GD2) 3" xfId="2749" xr:uid="{00000000-0005-0000-0000-0000F40A0000}"/>
    <cellStyle name="Dziesiętny_Invoices2001Slovakia_01_Nha so 1_Dien_Du toan nuoc San Thang (GD2) 3" xfId="2750" xr:uid="{00000000-0005-0000-0000-0000F50A0000}"/>
    <cellStyle name="Dziesietny_Invoices2001Slovakia_01_Nha so 1_Dien_Du toan nuoc San Thang (GD2) 3 2" xfId="2751" xr:uid="{00000000-0005-0000-0000-0000F60A0000}"/>
    <cellStyle name="Dziesiętny_Invoices2001Slovakia_01_Nha so 1_Dien_Du toan nuoc San Thang (GD2) 3 2" xfId="2752" xr:uid="{00000000-0005-0000-0000-0000F70A0000}"/>
    <cellStyle name="Dziesietny_Invoices2001Slovakia_01_Nha so 1_Dien_Du toan nuoc San Thang (GD2) 4" xfId="2753" xr:uid="{00000000-0005-0000-0000-0000F80A0000}"/>
    <cellStyle name="Dziesiętny_Invoices2001Slovakia_01_Nha so 1_Dien_Du toan nuoc San Thang (GD2) 4" xfId="2754" xr:uid="{00000000-0005-0000-0000-0000F90A0000}"/>
    <cellStyle name="Dziesietny_Invoices2001Slovakia_01_Nha so 1_Dien_Ke hoach 2010 (theo doi 11-8-2010)" xfId="2755" xr:uid="{00000000-0005-0000-0000-0000FA0A0000}"/>
    <cellStyle name="Dziesiętny_Invoices2001Slovakia_01_Nha so 1_Dien_Ke hoach 2010 (theo doi 11-8-2010)" xfId="2756" xr:uid="{00000000-0005-0000-0000-0000FB0A0000}"/>
    <cellStyle name="Dziesietny_Invoices2001Slovakia_01_Nha so 1_Dien_Ke hoach 2010 (theo doi 11-8-2010) 2" xfId="2757" xr:uid="{00000000-0005-0000-0000-0000FC0A0000}"/>
    <cellStyle name="Dziesiętny_Invoices2001Slovakia_01_Nha so 1_Dien_Ke hoach 2010 (theo doi 11-8-2010) 2" xfId="2758" xr:uid="{00000000-0005-0000-0000-0000FD0A0000}"/>
    <cellStyle name="Dziesietny_Invoices2001Slovakia_01_Nha so 1_Dien_Ke hoach 2010 (theo doi 11-8-2010) 2 2" xfId="2759" xr:uid="{00000000-0005-0000-0000-0000FE0A0000}"/>
    <cellStyle name="Dziesiętny_Invoices2001Slovakia_01_Nha so 1_Dien_Ke hoach 2010 (theo doi 11-8-2010) 2 2" xfId="2760" xr:uid="{00000000-0005-0000-0000-0000FF0A0000}"/>
    <cellStyle name="Dziesietny_Invoices2001Slovakia_01_Nha so 1_Dien_Ke hoach 2010 (theo doi 11-8-2010) 3" xfId="2761" xr:uid="{00000000-0005-0000-0000-0000000B0000}"/>
    <cellStyle name="Dziesiętny_Invoices2001Slovakia_01_Nha so 1_Dien_Ke hoach 2010 (theo doi 11-8-2010) 3" xfId="2762" xr:uid="{00000000-0005-0000-0000-0000010B0000}"/>
    <cellStyle name="Dziesietny_Invoices2001Slovakia_01_Nha so 1_Dien_Ke hoach 2010 (theo doi 11-8-2010) 3 2" xfId="2763" xr:uid="{00000000-0005-0000-0000-0000020B0000}"/>
    <cellStyle name="Dziesiętny_Invoices2001Slovakia_01_Nha so 1_Dien_Ke hoach 2010 (theo doi 11-8-2010) 3 2" xfId="2764" xr:uid="{00000000-0005-0000-0000-0000030B0000}"/>
    <cellStyle name="Dziesietny_Invoices2001Slovakia_01_Nha so 1_Dien_Ke hoach 2010 (theo doi 11-8-2010) 4" xfId="2765" xr:uid="{00000000-0005-0000-0000-0000040B0000}"/>
    <cellStyle name="Dziesiętny_Invoices2001Slovakia_01_Nha so 1_Dien_Ke hoach 2010 (theo doi 11-8-2010) 4" xfId="2766" xr:uid="{00000000-0005-0000-0000-0000050B0000}"/>
    <cellStyle name="Dziesietny_Invoices2001Slovakia_01_Nha so 1_Dien_ke hoach dau thau 30-6-2010" xfId="2767" xr:uid="{00000000-0005-0000-0000-0000060B0000}"/>
    <cellStyle name="Dziesiętny_Invoices2001Slovakia_01_Nha so 1_Dien_ke hoach dau thau 30-6-2010" xfId="2768" xr:uid="{00000000-0005-0000-0000-0000070B0000}"/>
    <cellStyle name="Dziesietny_Invoices2001Slovakia_01_Nha so 1_Dien_ke hoach dau thau 30-6-2010 2" xfId="2769" xr:uid="{00000000-0005-0000-0000-0000080B0000}"/>
    <cellStyle name="Dziesiętny_Invoices2001Slovakia_01_Nha so 1_Dien_ke hoach dau thau 30-6-2010 2" xfId="2770" xr:uid="{00000000-0005-0000-0000-0000090B0000}"/>
    <cellStyle name="Dziesietny_Invoices2001Slovakia_01_Nha so 1_Dien_ke hoach dau thau 30-6-2010 2 2" xfId="2771" xr:uid="{00000000-0005-0000-0000-00000A0B0000}"/>
    <cellStyle name="Dziesiętny_Invoices2001Slovakia_01_Nha so 1_Dien_ke hoach dau thau 30-6-2010 2 2" xfId="2772" xr:uid="{00000000-0005-0000-0000-00000B0B0000}"/>
    <cellStyle name="Dziesietny_Invoices2001Slovakia_01_Nha so 1_Dien_ke hoach dau thau 30-6-2010 3" xfId="2773" xr:uid="{00000000-0005-0000-0000-00000C0B0000}"/>
    <cellStyle name="Dziesiętny_Invoices2001Slovakia_01_Nha so 1_Dien_ke hoach dau thau 30-6-2010 3" xfId="2774" xr:uid="{00000000-0005-0000-0000-00000D0B0000}"/>
    <cellStyle name="Dziesietny_Invoices2001Slovakia_01_Nha so 1_Dien_ke hoach dau thau 30-6-2010 3 2" xfId="2775" xr:uid="{00000000-0005-0000-0000-00000E0B0000}"/>
    <cellStyle name="Dziesiętny_Invoices2001Slovakia_01_Nha so 1_Dien_ke hoach dau thau 30-6-2010 3 2" xfId="2776" xr:uid="{00000000-0005-0000-0000-00000F0B0000}"/>
    <cellStyle name="Dziesietny_Invoices2001Slovakia_01_Nha so 1_Dien_ke hoach dau thau 30-6-2010 4" xfId="2777" xr:uid="{00000000-0005-0000-0000-0000100B0000}"/>
    <cellStyle name="Dziesiętny_Invoices2001Slovakia_01_Nha so 1_Dien_ke hoach dau thau 30-6-2010 4" xfId="2778" xr:uid="{00000000-0005-0000-0000-0000110B0000}"/>
    <cellStyle name="Dziesietny_Invoices2001Slovakia_01_Nha so 1_Dien_KH Von 2012 gui BKH 1" xfId="2779" xr:uid="{00000000-0005-0000-0000-0000120B0000}"/>
    <cellStyle name="Dziesiętny_Invoices2001Slovakia_01_Nha so 1_Dien_KH Von 2012 gui BKH 1" xfId="2780" xr:uid="{00000000-0005-0000-0000-0000130B0000}"/>
    <cellStyle name="Dziesietny_Invoices2001Slovakia_01_Nha so 1_Dien_KH Von 2012 gui BKH 1 2" xfId="2781" xr:uid="{00000000-0005-0000-0000-0000140B0000}"/>
    <cellStyle name="Dziesiętny_Invoices2001Slovakia_01_Nha so 1_Dien_KH Von 2012 gui BKH 1 2" xfId="2782" xr:uid="{00000000-0005-0000-0000-0000150B0000}"/>
    <cellStyle name="Dziesietny_Invoices2001Slovakia_01_Nha so 1_Dien_KH Von 2012 gui BKH 1 2 2" xfId="2783" xr:uid="{00000000-0005-0000-0000-0000160B0000}"/>
    <cellStyle name="Dziesiętny_Invoices2001Slovakia_01_Nha so 1_Dien_KH Von 2012 gui BKH 1 2 2" xfId="2784" xr:uid="{00000000-0005-0000-0000-0000170B0000}"/>
    <cellStyle name="Dziesietny_Invoices2001Slovakia_01_Nha so 1_Dien_KH Von 2012 gui BKH 1 3" xfId="2785" xr:uid="{00000000-0005-0000-0000-0000180B0000}"/>
    <cellStyle name="Dziesiętny_Invoices2001Slovakia_01_Nha so 1_Dien_KH Von 2012 gui BKH 1 3" xfId="2786" xr:uid="{00000000-0005-0000-0000-0000190B0000}"/>
    <cellStyle name="Dziesietny_Invoices2001Slovakia_01_Nha so 1_Dien_KH Von 2012 gui BKH 1 3 2" xfId="2787" xr:uid="{00000000-0005-0000-0000-00001A0B0000}"/>
    <cellStyle name="Dziesiętny_Invoices2001Slovakia_01_Nha so 1_Dien_KH Von 2012 gui BKH 1 3 2" xfId="2788" xr:uid="{00000000-0005-0000-0000-00001B0B0000}"/>
    <cellStyle name="Dziesietny_Invoices2001Slovakia_01_Nha so 1_Dien_KH Von 2012 gui BKH 1_BIEU KE HOACH  2015 (KTN 6.11 sua)" xfId="2789" xr:uid="{00000000-0005-0000-0000-00001C0B0000}"/>
    <cellStyle name="Dziesiętny_Invoices2001Slovakia_01_Nha so 1_Dien_KH Von 2012 gui BKH 1_BIEU KE HOACH  2015 (KTN 6.11 sua)" xfId="2790" xr:uid="{00000000-0005-0000-0000-00001D0B0000}"/>
    <cellStyle name="Dziesietny_Invoices2001Slovakia_01_Nha so 1_Dien_QD ke hoach dau thau" xfId="2791" xr:uid="{00000000-0005-0000-0000-00001E0B0000}"/>
    <cellStyle name="Dziesiętny_Invoices2001Slovakia_01_Nha so 1_Dien_QD ke hoach dau thau" xfId="2792" xr:uid="{00000000-0005-0000-0000-00001F0B0000}"/>
    <cellStyle name="Dziesietny_Invoices2001Slovakia_01_Nha so 1_Dien_QD ke hoach dau thau 2" xfId="2793" xr:uid="{00000000-0005-0000-0000-0000200B0000}"/>
    <cellStyle name="Dziesiętny_Invoices2001Slovakia_01_Nha so 1_Dien_QD ke hoach dau thau 2" xfId="2794" xr:uid="{00000000-0005-0000-0000-0000210B0000}"/>
    <cellStyle name="Dziesietny_Invoices2001Slovakia_01_Nha so 1_Dien_QD ke hoach dau thau 2 2" xfId="2795" xr:uid="{00000000-0005-0000-0000-0000220B0000}"/>
    <cellStyle name="Dziesiętny_Invoices2001Slovakia_01_Nha so 1_Dien_QD ke hoach dau thau 2 2" xfId="2796" xr:uid="{00000000-0005-0000-0000-0000230B0000}"/>
    <cellStyle name="Dziesietny_Invoices2001Slovakia_01_Nha so 1_Dien_QD ke hoach dau thau 3" xfId="2797" xr:uid="{00000000-0005-0000-0000-0000240B0000}"/>
    <cellStyle name="Dziesiętny_Invoices2001Slovakia_01_Nha so 1_Dien_QD ke hoach dau thau 3" xfId="2798" xr:uid="{00000000-0005-0000-0000-0000250B0000}"/>
    <cellStyle name="Dziesietny_Invoices2001Slovakia_01_Nha so 1_Dien_QD ke hoach dau thau 3 2" xfId="2799" xr:uid="{00000000-0005-0000-0000-0000260B0000}"/>
    <cellStyle name="Dziesiętny_Invoices2001Slovakia_01_Nha so 1_Dien_QD ke hoach dau thau 3 2" xfId="2800" xr:uid="{00000000-0005-0000-0000-0000270B0000}"/>
    <cellStyle name="Dziesietny_Invoices2001Slovakia_01_Nha so 1_Dien_QD ke hoach dau thau 4" xfId="2801" xr:uid="{00000000-0005-0000-0000-0000280B0000}"/>
    <cellStyle name="Dziesiętny_Invoices2001Slovakia_01_Nha so 1_Dien_QD ke hoach dau thau 4" xfId="2802" xr:uid="{00000000-0005-0000-0000-0000290B0000}"/>
    <cellStyle name="Dziesietny_Invoices2001Slovakia_01_Nha so 1_Dien_tien luong" xfId="2803" xr:uid="{00000000-0005-0000-0000-00002A0B0000}"/>
    <cellStyle name="Dziesiętny_Invoices2001Slovakia_01_Nha so 1_Dien_tien luong" xfId="2804" xr:uid="{00000000-0005-0000-0000-00002B0B0000}"/>
    <cellStyle name="Dziesietny_Invoices2001Slovakia_01_Nha so 1_Dien_Tien luong chuan 01" xfId="2805" xr:uid="{00000000-0005-0000-0000-00002C0B0000}"/>
    <cellStyle name="Dziesiętny_Invoices2001Slovakia_01_Nha so 1_Dien_Tien luong chuan 01" xfId="2806" xr:uid="{00000000-0005-0000-0000-00002D0B0000}"/>
    <cellStyle name="Dziesietny_Invoices2001Slovakia_01_Nha so 1_Dien_tinh toan hoang ha" xfId="2807" xr:uid="{00000000-0005-0000-0000-00002E0B0000}"/>
    <cellStyle name="Dziesiętny_Invoices2001Slovakia_01_Nha so 1_Dien_tinh toan hoang ha" xfId="2808" xr:uid="{00000000-0005-0000-0000-00002F0B0000}"/>
    <cellStyle name="Dziesietny_Invoices2001Slovakia_01_Nha so 1_Dien_tinh toan hoang ha 2" xfId="2809" xr:uid="{00000000-0005-0000-0000-0000300B0000}"/>
    <cellStyle name="Dziesiętny_Invoices2001Slovakia_01_Nha so 1_Dien_tinh toan hoang ha 2" xfId="2810" xr:uid="{00000000-0005-0000-0000-0000310B0000}"/>
    <cellStyle name="Dziesietny_Invoices2001Slovakia_01_Nha so 1_Dien_tinh toan hoang ha 2 2" xfId="2811" xr:uid="{00000000-0005-0000-0000-0000320B0000}"/>
    <cellStyle name="Dziesiętny_Invoices2001Slovakia_01_Nha so 1_Dien_tinh toan hoang ha 2 2" xfId="2812" xr:uid="{00000000-0005-0000-0000-0000330B0000}"/>
    <cellStyle name="Dziesietny_Invoices2001Slovakia_01_Nha so 1_Dien_tinh toan hoang ha 3" xfId="2813" xr:uid="{00000000-0005-0000-0000-0000340B0000}"/>
    <cellStyle name="Dziesiętny_Invoices2001Slovakia_01_Nha so 1_Dien_tinh toan hoang ha 3" xfId="2814" xr:uid="{00000000-0005-0000-0000-0000350B0000}"/>
    <cellStyle name="Dziesietny_Invoices2001Slovakia_01_Nha so 1_Dien_tinh toan hoang ha 3 2" xfId="2815" xr:uid="{00000000-0005-0000-0000-0000360B0000}"/>
    <cellStyle name="Dziesiętny_Invoices2001Slovakia_01_Nha so 1_Dien_tinh toan hoang ha 3 2" xfId="2816" xr:uid="{00000000-0005-0000-0000-0000370B0000}"/>
    <cellStyle name="Dziesietny_Invoices2001Slovakia_01_Nha so 1_Dien_tinh toan hoang ha 4" xfId="2817" xr:uid="{00000000-0005-0000-0000-0000380B0000}"/>
    <cellStyle name="Dziesiętny_Invoices2001Slovakia_01_Nha so 1_Dien_tinh toan hoang ha 4" xfId="2818" xr:uid="{00000000-0005-0000-0000-0000390B0000}"/>
    <cellStyle name="Dziesietny_Invoices2001Slovakia_01_Nha so 1_Dien_Tong von ĐTPT" xfId="2819" xr:uid="{00000000-0005-0000-0000-00003A0B0000}"/>
    <cellStyle name="Dziesiętny_Invoices2001Slovakia_01_Nha so 1_Dien_Tong von ĐTPT" xfId="2820" xr:uid="{00000000-0005-0000-0000-00003B0B0000}"/>
    <cellStyle name="Dziesietny_Invoices2001Slovakia_01_Nha so 1_Dien_Tong von ĐTPT 2" xfId="2821" xr:uid="{00000000-0005-0000-0000-00003C0B0000}"/>
    <cellStyle name="Dziesiętny_Invoices2001Slovakia_01_Nha so 1_Dien_Tong von ĐTPT 2" xfId="2822" xr:uid="{00000000-0005-0000-0000-00003D0B0000}"/>
    <cellStyle name="Dziesietny_Invoices2001Slovakia_01_Nha so 1_Dien_Tong von ĐTPT 2 2" xfId="2823" xr:uid="{00000000-0005-0000-0000-00003E0B0000}"/>
    <cellStyle name="Dziesiętny_Invoices2001Slovakia_01_Nha so 1_Dien_Tong von ĐTPT 2 2" xfId="2824" xr:uid="{00000000-0005-0000-0000-00003F0B0000}"/>
    <cellStyle name="Dziesietny_Invoices2001Slovakia_01_Nha so 1_Dien_Tong von ĐTPT 3" xfId="2825" xr:uid="{00000000-0005-0000-0000-0000400B0000}"/>
    <cellStyle name="Dziesiętny_Invoices2001Slovakia_01_Nha so 1_Dien_Tong von ĐTPT 3" xfId="2826" xr:uid="{00000000-0005-0000-0000-0000410B0000}"/>
    <cellStyle name="Dziesietny_Invoices2001Slovakia_01_Nha so 1_Dien_Tong von ĐTPT 3 2" xfId="2827" xr:uid="{00000000-0005-0000-0000-0000420B0000}"/>
    <cellStyle name="Dziesiętny_Invoices2001Slovakia_01_Nha so 1_Dien_Tong von ĐTPT 3 2" xfId="2828" xr:uid="{00000000-0005-0000-0000-0000430B0000}"/>
    <cellStyle name="Dziesietny_Invoices2001Slovakia_01_Nha so 1_Dien_Tong von ĐTPT 4" xfId="2829" xr:uid="{00000000-0005-0000-0000-0000440B0000}"/>
    <cellStyle name="Dziesiętny_Invoices2001Slovakia_01_Nha so 1_Dien_Tong von ĐTPT 4" xfId="2830" xr:uid="{00000000-0005-0000-0000-0000450B0000}"/>
    <cellStyle name="Dziesietny_Invoices2001Slovakia_10_Nha so 10_Dien1" xfId="2831" xr:uid="{00000000-0005-0000-0000-0000460B0000}"/>
    <cellStyle name="Dziesiętny_Invoices2001Slovakia_10_Nha so 10_Dien1" xfId="2832" xr:uid="{00000000-0005-0000-0000-0000470B0000}"/>
    <cellStyle name="Dziesietny_Invoices2001Slovakia_10_Nha so 10_Dien1 2" xfId="2833" xr:uid="{00000000-0005-0000-0000-0000480B0000}"/>
    <cellStyle name="Dziesiętny_Invoices2001Slovakia_10_Nha so 10_Dien1 2" xfId="2834" xr:uid="{00000000-0005-0000-0000-0000490B0000}"/>
    <cellStyle name="Dziesietny_Invoices2001Slovakia_10_Nha so 10_Dien1 3" xfId="2835" xr:uid="{00000000-0005-0000-0000-00004A0B0000}"/>
    <cellStyle name="Dziesiętny_Invoices2001Slovakia_10_Nha so 10_Dien1 3" xfId="2836" xr:uid="{00000000-0005-0000-0000-00004B0B0000}"/>
    <cellStyle name="Dziesietny_Invoices2001Slovakia_10_Nha so 10_Dien1 4" xfId="2837" xr:uid="{00000000-0005-0000-0000-00004C0B0000}"/>
    <cellStyle name="Dziesiętny_Invoices2001Slovakia_10_Nha so 10_Dien1 4" xfId="2838" xr:uid="{00000000-0005-0000-0000-00004D0B0000}"/>
    <cellStyle name="Dziesietny_Invoices2001Slovakia_10_Nha so 10_Dien1_Bao cao danh muc cac cong trinh tren dia ban huyen 4-2010" xfId="2839" xr:uid="{00000000-0005-0000-0000-00004E0B0000}"/>
    <cellStyle name="Dziesiętny_Invoices2001Slovakia_10_Nha so 10_Dien1_Bao cao danh muc cac cong trinh tren dia ban huyen 4-2010" xfId="2840" xr:uid="{00000000-0005-0000-0000-00004F0B0000}"/>
    <cellStyle name="Dziesietny_Invoices2001Slovakia_10_Nha so 10_Dien1_bieu ke hoach dau thau" xfId="2841" xr:uid="{00000000-0005-0000-0000-0000500B0000}"/>
    <cellStyle name="Dziesiętny_Invoices2001Slovakia_10_Nha so 10_Dien1_bieu ke hoach dau thau" xfId="2842" xr:uid="{00000000-0005-0000-0000-0000510B0000}"/>
    <cellStyle name="Dziesietny_Invoices2001Slovakia_10_Nha so 10_Dien1_bieu ke hoach dau thau 2" xfId="2843" xr:uid="{00000000-0005-0000-0000-0000520B0000}"/>
    <cellStyle name="Dziesiętny_Invoices2001Slovakia_10_Nha so 10_Dien1_bieu ke hoach dau thau 2" xfId="2844" xr:uid="{00000000-0005-0000-0000-0000530B0000}"/>
    <cellStyle name="Dziesietny_Invoices2001Slovakia_10_Nha so 10_Dien1_bieu ke hoach dau thau 2 2" xfId="2845" xr:uid="{00000000-0005-0000-0000-0000540B0000}"/>
    <cellStyle name="Dziesiętny_Invoices2001Slovakia_10_Nha so 10_Dien1_bieu ke hoach dau thau 2 2" xfId="2846" xr:uid="{00000000-0005-0000-0000-0000550B0000}"/>
    <cellStyle name="Dziesietny_Invoices2001Slovakia_10_Nha so 10_Dien1_bieu ke hoach dau thau 3" xfId="2847" xr:uid="{00000000-0005-0000-0000-0000560B0000}"/>
    <cellStyle name="Dziesiętny_Invoices2001Slovakia_10_Nha so 10_Dien1_bieu ke hoach dau thau 3" xfId="2848" xr:uid="{00000000-0005-0000-0000-0000570B0000}"/>
    <cellStyle name="Dziesietny_Invoices2001Slovakia_10_Nha so 10_Dien1_bieu ke hoach dau thau 3 2" xfId="2849" xr:uid="{00000000-0005-0000-0000-0000580B0000}"/>
    <cellStyle name="Dziesiętny_Invoices2001Slovakia_10_Nha so 10_Dien1_bieu ke hoach dau thau 3 2" xfId="2850" xr:uid="{00000000-0005-0000-0000-0000590B0000}"/>
    <cellStyle name="Dziesietny_Invoices2001Slovakia_10_Nha so 10_Dien1_bieu ke hoach dau thau 4" xfId="2851" xr:uid="{00000000-0005-0000-0000-00005A0B0000}"/>
    <cellStyle name="Dziesiętny_Invoices2001Slovakia_10_Nha so 10_Dien1_bieu ke hoach dau thau 4" xfId="2852" xr:uid="{00000000-0005-0000-0000-00005B0B0000}"/>
    <cellStyle name="Dziesietny_Invoices2001Slovakia_10_Nha so 10_Dien1_bieu ke hoach dau thau truong mam non SKH" xfId="2853" xr:uid="{00000000-0005-0000-0000-00005C0B0000}"/>
    <cellStyle name="Dziesiętny_Invoices2001Slovakia_10_Nha so 10_Dien1_bieu ke hoach dau thau truong mam non SKH" xfId="2854" xr:uid="{00000000-0005-0000-0000-00005D0B0000}"/>
    <cellStyle name="Dziesietny_Invoices2001Slovakia_10_Nha so 10_Dien1_bieu ke hoach dau thau truong mam non SKH 2" xfId="2855" xr:uid="{00000000-0005-0000-0000-00005E0B0000}"/>
    <cellStyle name="Dziesiętny_Invoices2001Slovakia_10_Nha so 10_Dien1_bieu ke hoach dau thau truong mam non SKH 2" xfId="2856" xr:uid="{00000000-0005-0000-0000-00005F0B0000}"/>
    <cellStyle name="Dziesietny_Invoices2001Slovakia_10_Nha so 10_Dien1_bieu ke hoach dau thau truong mam non SKH 2 2" xfId="2857" xr:uid="{00000000-0005-0000-0000-0000600B0000}"/>
    <cellStyle name="Dziesiętny_Invoices2001Slovakia_10_Nha so 10_Dien1_bieu ke hoach dau thau truong mam non SKH 2 2" xfId="2858" xr:uid="{00000000-0005-0000-0000-0000610B0000}"/>
    <cellStyle name="Dziesietny_Invoices2001Slovakia_10_Nha so 10_Dien1_bieu ke hoach dau thau truong mam non SKH 3" xfId="2859" xr:uid="{00000000-0005-0000-0000-0000620B0000}"/>
    <cellStyle name="Dziesiętny_Invoices2001Slovakia_10_Nha so 10_Dien1_bieu ke hoach dau thau truong mam non SKH 3" xfId="2860" xr:uid="{00000000-0005-0000-0000-0000630B0000}"/>
    <cellStyle name="Dziesietny_Invoices2001Slovakia_10_Nha so 10_Dien1_bieu ke hoach dau thau truong mam non SKH 3 2" xfId="2861" xr:uid="{00000000-0005-0000-0000-0000640B0000}"/>
    <cellStyle name="Dziesiętny_Invoices2001Slovakia_10_Nha so 10_Dien1_bieu ke hoach dau thau truong mam non SKH 3 2" xfId="2862" xr:uid="{00000000-0005-0000-0000-0000650B0000}"/>
    <cellStyle name="Dziesietny_Invoices2001Slovakia_10_Nha so 10_Dien1_bieu ke hoach dau thau truong mam non SKH 4" xfId="2863" xr:uid="{00000000-0005-0000-0000-0000660B0000}"/>
    <cellStyle name="Dziesiętny_Invoices2001Slovakia_10_Nha so 10_Dien1_bieu ke hoach dau thau truong mam non SKH 4" xfId="2864" xr:uid="{00000000-0005-0000-0000-0000670B0000}"/>
    <cellStyle name="Dziesietny_Invoices2001Slovakia_10_Nha so 10_Dien1_bieu tong hop lai kh von 2011 gui phong TH-KTDN" xfId="2865" xr:uid="{00000000-0005-0000-0000-0000680B0000}"/>
    <cellStyle name="Dziesiętny_Invoices2001Slovakia_10_Nha so 10_Dien1_bieu tong hop lai kh von 2011 gui phong TH-KTDN" xfId="2866" xr:uid="{00000000-0005-0000-0000-0000690B0000}"/>
    <cellStyle name="Dziesietny_Invoices2001Slovakia_10_Nha so 10_Dien1_bieu tong hop lai kh von 2011 gui phong TH-KTDN 2" xfId="2867" xr:uid="{00000000-0005-0000-0000-00006A0B0000}"/>
    <cellStyle name="Dziesiętny_Invoices2001Slovakia_10_Nha so 10_Dien1_bieu tong hop lai kh von 2011 gui phong TH-KTDN 2" xfId="2868" xr:uid="{00000000-0005-0000-0000-00006B0B0000}"/>
    <cellStyle name="Dziesietny_Invoices2001Slovakia_10_Nha so 10_Dien1_bieu tong hop lai kh von 2011 gui phong TH-KTDN 2 2" xfId="2869" xr:uid="{00000000-0005-0000-0000-00006C0B0000}"/>
    <cellStyle name="Dziesiętny_Invoices2001Slovakia_10_Nha so 10_Dien1_bieu tong hop lai kh von 2011 gui phong TH-KTDN 2 2" xfId="2870" xr:uid="{00000000-0005-0000-0000-00006D0B0000}"/>
    <cellStyle name="Dziesietny_Invoices2001Slovakia_10_Nha so 10_Dien1_bieu tong hop lai kh von 2011 gui phong TH-KTDN 3" xfId="2871" xr:uid="{00000000-0005-0000-0000-00006E0B0000}"/>
    <cellStyle name="Dziesiętny_Invoices2001Slovakia_10_Nha so 10_Dien1_bieu tong hop lai kh von 2011 gui phong TH-KTDN 3" xfId="2872" xr:uid="{00000000-0005-0000-0000-00006F0B0000}"/>
    <cellStyle name="Dziesietny_Invoices2001Slovakia_10_Nha so 10_Dien1_bieu tong hop lai kh von 2011 gui phong TH-KTDN 3 2" xfId="2873" xr:uid="{00000000-0005-0000-0000-0000700B0000}"/>
    <cellStyle name="Dziesiętny_Invoices2001Slovakia_10_Nha so 10_Dien1_bieu tong hop lai kh von 2011 gui phong TH-KTDN 3 2" xfId="2874" xr:uid="{00000000-0005-0000-0000-0000710B0000}"/>
    <cellStyle name="Dziesietny_Invoices2001Slovakia_10_Nha so 10_Dien1_bieu tong hop lai kh von 2011 gui phong TH-KTDN_BIEU KE HOACH  2015 (KTN 6.11 sua)" xfId="2875" xr:uid="{00000000-0005-0000-0000-0000720B0000}"/>
    <cellStyle name="Dziesiętny_Invoices2001Slovakia_10_Nha so 10_Dien1_bieu tong hop lai kh von 2011 gui phong TH-KTDN_BIEU KE HOACH  2015 (KTN 6.11 sua)" xfId="2876" xr:uid="{00000000-0005-0000-0000-0000730B0000}"/>
    <cellStyle name="Dziesietny_Invoices2001Slovakia_10_Nha so 10_Dien1_Book1" xfId="2877" xr:uid="{00000000-0005-0000-0000-0000740B0000}"/>
    <cellStyle name="Dziesiętny_Invoices2001Slovakia_10_Nha so 10_Dien1_Book1" xfId="2878" xr:uid="{00000000-0005-0000-0000-0000750B0000}"/>
    <cellStyle name="Dziesietny_Invoices2001Slovakia_10_Nha so 10_Dien1_Book1 2" xfId="2879" xr:uid="{00000000-0005-0000-0000-0000760B0000}"/>
    <cellStyle name="Dziesiętny_Invoices2001Slovakia_10_Nha so 10_Dien1_Book1 2" xfId="2880" xr:uid="{00000000-0005-0000-0000-0000770B0000}"/>
    <cellStyle name="Dziesietny_Invoices2001Slovakia_10_Nha so 10_Dien1_Book1 2 2" xfId="2881" xr:uid="{00000000-0005-0000-0000-0000780B0000}"/>
    <cellStyle name="Dziesiętny_Invoices2001Slovakia_10_Nha so 10_Dien1_Book1 2 2" xfId="2882" xr:uid="{00000000-0005-0000-0000-0000790B0000}"/>
    <cellStyle name="Dziesietny_Invoices2001Slovakia_10_Nha so 10_Dien1_Book1 3" xfId="2883" xr:uid="{00000000-0005-0000-0000-00007A0B0000}"/>
    <cellStyle name="Dziesiętny_Invoices2001Slovakia_10_Nha so 10_Dien1_Book1 3" xfId="2884" xr:uid="{00000000-0005-0000-0000-00007B0B0000}"/>
    <cellStyle name="Dziesietny_Invoices2001Slovakia_10_Nha so 10_Dien1_Book1 3 2" xfId="2885" xr:uid="{00000000-0005-0000-0000-00007C0B0000}"/>
    <cellStyle name="Dziesiętny_Invoices2001Slovakia_10_Nha so 10_Dien1_Book1 3 2" xfId="2886" xr:uid="{00000000-0005-0000-0000-00007D0B0000}"/>
    <cellStyle name="Dziesietny_Invoices2001Slovakia_10_Nha so 10_Dien1_Book1 4" xfId="2887" xr:uid="{00000000-0005-0000-0000-00007E0B0000}"/>
    <cellStyle name="Dziesiętny_Invoices2001Slovakia_10_Nha so 10_Dien1_Book1 4" xfId="2888" xr:uid="{00000000-0005-0000-0000-00007F0B0000}"/>
    <cellStyle name="Dziesietny_Invoices2001Slovakia_10_Nha so 10_Dien1_Book1_1" xfId="2889" xr:uid="{00000000-0005-0000-0000-0000800B0000}"/>
    <cellStyle name="Dziesiętny_Invoices2001Slovakia_10_Nha so 10_Dien1_Book1_1" xfId="2890" xr:uid="{00000000-0005-0000-0000-0000810B0000}"/>
    <cellStyle name="Dziesietny_Invoices2001Slovakia_10_Nha so 10_Dien1_Book1_1 2" xfId="2891" xr:uid="{00000000-0005-0000-0000-0000820B0000}"/>
    <cellStyle name="Dziesiętny_Invoices2001Slovakia_10_Nha so 10_Dien1_Book1_1 2" xfId="2892" xr:uid="{00000000-0005-0000-0000-0000830B0000}"/>
    <cellStyle name="Dziesietny_Invoices2001Slovakia_10_Nha so 10_Dien1_Book1_1 2 2" xfId="2893" xr:uid="{00000000-0005-0000-0000-0000840B0000}"/>
    <cellStyle name="Dziesiętny_Invoices2001Slovakia_10_Nha so 10_Dien1_Book1_1 2 2" xfId="2894" xr:uid="{00000000-0005-0000-0000-0000850B0000}"/>
    <cellStyle name="Dziesietny_Invoices2001Slovakia_10_Nha so 10_Dien1_Book1_1 3" xfId="2895" xr:uid="{00000000-0005-0000-0000-0000860B0000}"/>
    <cellStyle name="Dziesiętny_Invoices2001Slovakia_10_Nha so 10_Dien1_Book1_1 3" xfId="2896" xr:uid="{00000000-0005-0000-0000-0000870B0000}"/>
    <cellStyle name="Dziesietny_Invoices2001Slovakia_10_Nha so 10_Dien1_Book1_1 3 2" xfId="2897" xr:uid="{00000000-0005-0000-0000-0000880B0000}"/>
    <cellStyle name="Dziesiętny_Invoices2001Slovakia_10_Nha so 10_Dien1_Book1_1 3 2" xfId="2898" xr:uid="{00000000-0005-0000-0000-0000890B0000}"/>
    <cellStyle name="Dziesietny_Invoices2001Slovakia_10_Nha so 10_Dien1_Book1_1 4" xfId="2899" xr:uid="{00000000-0005-0000-0000-00008A0B0000}"/>
    <cellStyle name="Dziesiętny_Invoices2001Slovakia_10_Nha so 10_Dien1_Book1_1 4" xfId="2900" xr:uid="{00000000-0005-0000-0000-00008B0B0000}"/>
    <cellStyle name="Dziesietny_Invoices2001Slovakia_10_Nha so 10_Dien1_Book1_DTTD chieng chan Tham lai 29-9-2009" xfId="2901" xr:uid="{00000000-0005-0000-0000-00008C0B0000}"/>
    <cellStyle name="Dziesiętny_Invoices2001Slovakia_10_Nha so 10_Dien1_Book1_DTTD chieng chan Tham lai 29-9-2009" xfId="2902" xr:uid="{00000000-0005-0000-0000-00008D0B0000}"/>
    <cellStyle name="Dziesietny_Invoices2001Slovakia_10_Nha so 10_Dien1_Book1_DTTD chieng chan Tham lai 29-9-2009 2" xfId="2903" xr:uid="{00000000-0005-0000-0000-00008E0B0000}"/>
    <cellStyle name="Dziesiętny_Invoices2001Slovakia_10_Nha so 10_Dien1_Book1_DTTD chieng chan Tham lai 29-9-2009 2" xfId="2904" xr:uid="{00000000-0005-0000-0000-00008F0B0000}"/>
    <cellStyle name="Dziesietny_Invoices2001Slovakia_10_Nha so 10_Dien1_Book1_DTTD chieng chan Tham lai 29-9-2009 2 2" xfId="2905" xr:uid="{00000000-0005-0000-0000-0000900B0000}"/>
    <cellStyle name="Dziesiętny_Invoices2001Slovakia_10_Nha so 10_Dien1_Book1_DTTD chieng chan Tham lai 29-9-2009 2 2" xfId="2906" xr:uid="{00000000-0005-0000-0000-0000910B0000}"/>
    <cellStyle name="Dziesietny_Invoices2001Slovakia_10_Nha so 10_Dien1_Book1_DTTD chieng chan Tham lai 29-9-2009 3" xfId="2907" xr:uid="{00000000-0005-0000-0000-0000920B0000}"/>
    <cellStyle name="Dziesiętny_Invoices2001Slovakia_10_Nha so 10_Dien1_Book1_DTTD chieng chan Tham lai 29-9-2009 3" xfId="2908" xr:uid="{00000000-0005-0000-0000-0000930B0000}"/>
    <cellStyle name="Dziesietny_Invoices2001Slovakia_10_Nha so 10_Dien1_Book1_DTTD chieng chan Tham lai 29-9-2009 3 2" xfId="2909" xr:uid="{00000000-0005-0000-0000-0000940B0000}"/>
    <cellStyle name="Dziesiętny_Invoices2001Slovakia_10_Nha so 10_Dien1_Book1_DTTD chieng chan Tham lai 29-9-2009 3 2" xfId="2910" xr:uid="{00000000-0005-0000-0000-0000950B0000}"/>
    <cellStyle name="Dziesietny_Invoices2001Slovakia_10_Nha so 10_Dien1_Book1_DTTD chieng chan Tham lai 29-9-2009 4" xfId="2911" xr:uid="{00000000-0005-0000-0000-0000960B0000}"/>
    <cellStyle name="Dziesiętny_Invoices2001Slovakia_10_Nha so 10_Dien1_Book1_DTTD chieng chan Tham lai 29-9-2009 4" xfId="2912" xr:uid="{00000000-0005-0000-0000-0000970B0000}"/>
    <cellStyle name="Dziesietny_Invoices2001Slovakia_10_Nha so 10_Dien1_Book1_Ke hoach 2010 (theo doi 11-8-2010)" xfId="2913" xr:uid="{00000000-0005-0000-0000-0000980B0000}"/>
    <cellStyle name="Dziesiętny_Invoices2001Slovakia_10_Nha so 10_Dien1_Book1_Ke hoach 2010 (theo doi 11-8-2010)" xfId="2914" xr:uid="{00000000-0005-0000-0000-0000990B0000}"/>
    <cellStyle name="Dziesietny_Invoices2001Slovakia_10_Nha so 10_Dien1_Book1_Ke hoach 2010 (theo doi 11-8-2010) 2" xfId="2915" xr:uid="{00000000-0005-0000-0000-00009A0B0000}"/>
    <cellStyle name="Dziesiętny_Invoices2001Slovakia_10_Nha so 10_Dien1_Book1_Ke hoach 2010 (theo doi 11-8-2010) 2" xfId="2916" xr:uid="{00000000-0005-0000-0000-00009B0B0000}"/>
    <cellStyle name="Dziesietny_Invoices2001Slovakia_10_Nha so 10_Dien1_Book1_Ke hoach 2010 (theo doi 11-8-2010) 2 2" xfId="2917" xr:uid="{00000000-0005-0000-0000-00009C0B0000}"/>
    <cellStyle name="Dziesiętny_Invoices2001Slovakia_10_Nha so 10_Dien1_Book1_Ke hoach 2010 (theo doi 11-8-2010) 2 2" xfId="2918" xr:uid="{00000000-0005-0000-0000-00009D0B0000}"/>
    <cellStyle name="Dziesietny_Invoices2001Slovakia_10_Nha so 10_Dien1_Book1_Ke hoach 2010 (theo doi 11-8-2010) 3" xfId="2919" xr:uid="{00000000-0005-0000-0000-00009E0B0000}"/>
    <cellStyle name="Dziesiętny_Invoices2001Slovakia_10_Nha so 10_Dien1_Book1_Ke hoach 2010 (theo doi 11-8-2010) 3" xfId="2920" xr:uid="{00000000-0005-0000-0000-00009F0B0000}"/>
    <cellStyle name="Dziesietny_Invoices2001Slovakia_10_Nha so 10_Dien1_Book1_Ke hoach 2010 (theo doi 11-8-2010) 3 2" xfId="2921" xr:uid="{00000000-0005-0000-0000-0000A00B0000}"/>
    <cellStyle name="Dziesiętny_Invoices2001Slovakia_10_Nha so 10_Dien1_Book1_Ke hoach 2010 (theo doi 11-8-2010) 3 2" xfId="2922" xr:uid="{00000000-0005-0000-0000-0000A10B0000}"/>
    <cellStyle name="Dziesietny_Invoices2001Slovakia_10_Nha so 10_Dien1_Book1_Ke hoach 2010 (theo doi 11-8-2010)_BIEU KE HOACH  2015 (KTN 6.11 sua)" xfId="2923" xr:uid="{00000000-0005-0000-0000-0000A20B0000}"/>
    <cellStyle name="Dziesiętny_Invoices2001Slovakia_10_Nha so 10_Dien1_Book1_Ke hoach 2010 (theo doi 11-8-2010)_BIEU KE HOACH  2015 (KTN 6.11 sua)" xfId="2924" xr:uid="{00000000-0005-0000-0000-0000A30B0000}"/>
    <cellStyle name="Dziesietny_Invoices2001Slovakia_10_Nha so 10_Dien1_Book1_ke hoach dau thau 30-6-2010" xfId="2925" xr:uid="{00000000-0005-0000-0000-0000A40B0000}"/>
    <cellStyle name="Dziesiętny_Invoices2001Slovakia_10_Nha so 10_Dien1_Book1_ke hoach dau thau 30-6-2010" xfId="2926" xr:uid="{00000000-0005-0000-0000-0000A50B0000}"/>
    <cellStyle name="Dziesietny_Invoices2001Slovakia_10_Nha so 10_Dien1_Book1_ke hoach dau thau 30-6-2010 2" xfId="2927" xr:uid="{00000000-0005-0000-0000-0000A60B0000}"/>
    <cellStyle name="Dziesiętny_Invoices2001Slovakia_10_Nha so 10_Dien1_Book1_ke hoach dau thau 30-6-2010 2" xfId="2928" xr:uid="{00000000-0005-0000-0000-0000A70B0000}"/>
    <cellStyle name="Dziesietny_Invoices2001Slovakia_10_Nha so 10_Dien1_Book1_ke hoach dau thau 30-6-2010 2 2" xfId="2929" xr:uid="{00000000-0005-0000-0000-0000A80B0000}"/>
    <cellStyle name="Dziesiętny_Invoices2001Slovakia_10_Nha so 10_Dien1_Book1_ke hoach dau thau 30-6-2010 2 2" xfId="2930" xr:uid="{00000000-0005-0000-0000-0000A90B0000}"/>
    <cellStyle name="Dziesietny_Invoices2001Slovakia_10_Nha so 10_Dien1_Book1_ke hoach dau thau 30-6-2010 3" xfId="2931" xr:uid="{00000000-0005-0000-0000-0000AA0B0000}"/>
    <cellStyle name="Dziesiętny_Invoices2001Slovakia_10_Nha so 10_Dien1_Book1_ke hoach dau thau 30-6-2010 3" xfId="2932" xr:uid="{00000000-0005-0000-0000-0000AB0B0000}"/>
    <cellStyle name="Dziesietny_Invoices2001Slovakia_10_Nha so 10_Dien1_Book1_ke hoach dau thau 30-6-2010 3 2" xfId="2933" xr:uid="{00000000-0005-0000-0000-0000AC0B0000}"/>
    <cellStyle name="Dziesiętny_Invoices2001Slovakia_10_Nha so 10_Dien1_Book1_ke hoach dau thau 30-6-2010 3 2" xfId="2934" xr:uid="{00000000-0005-0000-0000-0000AD0B0000}"/>
    <cellStyle name="Dziesietny_Invoices2001Slovakia_10_Nha so 10_Dien1_Book1_ke hoach dau thau 30-6-2010_BIEU KE HOACH  2015 (KTN 6.11 sua)" xfId="2935" xr:uid="{00000000-0005-0000-0000-0000AE0B0000}"/>
    <cellStyle name="Dziesiętny_Invoices2001Slovakia_10_Nha so 10_Dien1_Book1_ke hoach dau thau 30-6-2010_BIEU KE HOACH  2015 (KTN 6.11 sua)" xfId="2936" xr:uid="{00000000-0005-0000-0000-0000AF0B0000}"/>
    <cellStyle name="Dziesietny_Invoices2001Slovakia_10_Nha so 10_Dien1_Copy of KH PHAN BO VON ĐỐI ỨNG NAM 2011 (30 TY phuong án gop WB)" xfId="2937" xr:uid="{00000000-0005-0000-0000-0000B00B0000}"/>
    <cellStyle name="Dziesiętny_Invoices2001Slovakia_10_Nha so 10_Dien1_Copy of KH PHAN BO VON ĐỐI ỨNG NAM 2011 (30 TY phuong án gop WB)" xfId="2938" xr:uid="{00000000-0005-0000-0000-0000B10B0000}"/>
    <cellStyle name="Dziesietny_Invoices2001Slovakia_10_Nha so 10_Dien1_Copy of KH PHAN BO VON ĐỐI ỨNG NAM 2011 (30 TY phuong án gop WB) 2" xfId="2939" xr:uid="{00000000-0005-0000-0000-0000B20B0000}"/>
    <cellStyle name="Dziesiętny_Invoices2001Slovakia_10_Nha so 10_Dien1_Copy of KH PHAN BO VON ĐỐI ỨNG NAM 2011 (30 TY phuong án gop WB) 2" xfId="2940" xr:uid="{00000000-0005-0000-0000-0000B30B0000}"/>
    <cellStyle name="Dziesietny_Invoices2001Slovakia_10_Nha so 10_Dien1_Copy of KH PHAN BO VON ĐỐI ỨNG NAM 2011 (30 TY phuong án gop WB) 2 2" xfId="2941" xr:uid="{00000000-0005-0000-0000-0000B40B0000}"/>
    <cellStyle name="Dziesiętny_Invoices2001Slovakia_10_Nha so 10_Dien1_Copy of KH PHAN BO VON ĐỐI ỨNG NAM 2011 (30 TY phuong án gop WB) 2 2" xfId="2942" xr:uid="{00000000-0005-0000-0000-0000B50B0000}"/>
    <cellStyle name="Dziesietny_Invoices2001Slovakia_10_Nha so 10_Dien1_Copy of KH PHAN BO VON ĐỐI ỨNG NAM 2011 (30 TY phuong án gop WB) 3" xfId="2943" xr:uid="{00000000-0005-0000-0000-0000B60B0000}"/>
    <cellStyle name="Dziesiętny_Invoices2001Slovakia_10_Nha so 10_Dien1_Copy of KH PHAN BO VON ĐỐI ỨNG NAM 2011 (30 TY phuong án gop WB) 3" xfId="2944" xr:uid="{00000000-0005-0000-0000-0000B70B0000}"/>
    <cellStyle name="Dziesietny_Invoices2001Slovakia_10_Nha so 10_Dien1_Copy of KH PHAN BO VON ĐỐI ỨNG NAM 2011 (30 TY phuong án gop WB) 3 2" xfId="2945" xr:uid="{00000000-0005-0000-0000-0000B80B0000}"/>
    <cellStyle name="Dziesiętny_Invoices2001Slovakia_10_Nha so 10_Dien1_Copy of KH PHAN BO VON ĐỐI ỨNG NAM 2011 (30 TY phuong án gop WB) 3 2" xfId="2946" xr:uid="{00000000-0005-0000-0000-0000B90B0000}"/>
    <cellStyle name="Dziesietny_Invoices2001Slovakia_10_Nha so 10_Dien1_Copy of KH PHAN BO VON ĐỐI ỨNG NAM 2011 (30 TY phuong án gop WB)_BIEU KE HOACH  2015 (KTN 6.11 sua)" xfId="2947" xr:uid="{00000000-0005-0000-0000-0000BA0B0000}"/>
    <cellStyle name="Dziesiętny_Invoices2001Slovakia_10_Nha so 10_Dien1_Copy of KH PHAN BO VON ĐỐI ỨNG NAM 2011 (30 TY phuong án gop WB)_BIEU KE HOACH  2015 (KTN 6.11 sua)" xfId="2948" xr:uid="{00000000-0005-0000-0000-0000BB0B0000}"/>
    <cellStyle name="Dziesietny_Invoices2001Slovakia_10_Nha so 10_Dien1_DTTD chieng chan Tham lai 29-9-2009" xfId="2949" xr:uid="{00000000-0005-0000-0000-0000BC0B0000}"/>
    <cellStyle name="Dziesiętny_Invoices2001Slovakia_10_Nha so 10_Dien1_DTTD chieng chan Tham lai 29-9-2009" xfId="2950" xr:uid="{00000000-0005-0000-0000-0000BD0B0000}"/>
    <cellStyle name="Dziesietny_Invoices2001Slovakia_10_Nha so 10_Dien1_DTTD chieng chan Tham lai 29-9-2009 2" xfId="2951" xr:uid="{00000000-0005-0000-0000-0000BE0B0000}"/>
    <cellStyle name="Dziesiętny_Invoices2001Slovakia_10_Nha so 10_Dien1_DTTD chieng chan Tham lai 29-9-2009 2" xfId="2952" xr:uid="{00000000-0005-0000-0000-0000BF0B0000}"/>
    <cellStyle name="Dziesietny_Invoices2001Slovakia_10_Nha so 10_Dien1_DTTD chieng chan Tham lai 29-9-2009 2 2" xfId="2953" xr:uid="{00000000-0005-0000-0000-0000C00B0000}"/>
    <cellStyle name="Dziesiętny_Invoices2001Slovakia_10_Nha so 10_Dien1_DTTD chieng chan Tham lai 29-9-2009 2 2" xfId="2954" xr:uid="{00000000-0005-0000-0000-0000C10B0000}"/>
    <cellStyle name="Dziesietny_Invoices2001Slovakia_10_Nha so 10_Dien1_DTTD chieng chan Tham lai 29-9-2009 3" xfId="2955" xr:uid="{00000000-0005-0000-0000-0000C20B0000}"/>
    <cellStyle name="Dziesiętny_Invoices2001Slovakia_10_Nha so 10_Dien1_DTTD chieng chan Tham lai 29-9-2009 3" xfId="2956" xr:uid="{00000000-0005-0000-0000-0000C30B0000}"/>
    <cellStyle name="Dziesietny_Invoices2001Slovakia_10_Nha so 10_Dien1_DTTD chieng chan Tham lai 29-9-2009 3 2" xfId="2957" xr:uid="{00000000-0005-0000-0000-0000C40B0000}"/>
    <cellStyle name="Dziesiętny_Invoices2001Slovakia_10_Nha so 10_Dien1_DTTD chieng chan Tham lai 29-9-2009 3 2" xfId="2958" xr:uid="{00000000-0005-0000-0000-0000C50B0000}"/>
    <cellStyle name="Dziesietny_Invoices2001Slovakia_10_Nha so 10_Dien1_DTTD chieng chan Tham lai 29-9-2009_BIEU KE HOACH  2015 (KTN 6.11 sua)" xfId="2959" xr:uid="{00000000-0005-0000-0000-0000C60B0000}"/>
    <cellStyle name="Dziesiętny_Invoices2001Slovakia_10_Nha so 10_Dien1_DTTD chieng chan Tham lai 29-9-2009_BIEU KE HOACH  2015 (KTN 6.11 sua)" xfId="2960" xr:uid="{00000000-0005-0000-0000-0000C70B0000}"/>
    <cellStyle name="Dziesietny_Invoices2001Slovakia_10_Nha so 10_Dien1_Du toan nuoc San Thang (GD2)" xfId="2961" xr:uid="{00000000-0005-0000-0000-0000C80B0000}"/>
    <cellStyle name="Dziesiętny_Invoices2001Slovakia_10_Nha so 10_Dien1_Du toan nuoc San Thang (GD2)" xfId="2962" xr:uid="{00000000-0005-0000-0000-0000C90B0000}"/>
    <cellStyle name="Dziesietny_Invoices2001Slovakia_10_Nha so 10_Dien1_Du toan nuoc San Thang (GD2) 2" xfId="2963" xr:uid="{00000000-0005-0000-0000-0000CA0B0000}"/>
    <cellStyle name="Dziesiętny_Invoices2001Slovakia_10_Nha so 10_Dien1_Du toan nuoc San Thang (GD2) 2" xfId="2964" xr:uid="{00000000-0005-0000-0000-0000CB0B0000}"/>
    <cellStyle name="Dziesietny_Invoices2001Slovakia_10_Nha so 10_Dien1_Du toan nuoc San Thang (GD2) 2 2" xfId="2965" xr:uid="{00000000-0005-0000-0000-0000CC0B0000}"/>
    <cellStyle name="Dziesiętny_Invoices2001Slovakia_10_Nha so 10_Dien1_Du toan nuoc San Thang (GD2) 2 2" xfId="2966" xr:uid="{00000000-0005-0000-0000-0000CD0B0000}"/>
    <cellStyle name="Dziesietny_Invoices2001Slovakia_10_Nha so 10_Dien1_Du toan nuoc San Thang (GD2) 3" xfId="2967" xr:uid="{00000000-0005-0000-0000-0000CE0B0000}"/>
    <cellStyle name="Dziesiętny_Invoices2001Slovakia_10_Nha so 10_Dien1_Du toan nuoc San Thang (GD2) 3" xfId="2968" xr:uid="{00000000-0005-0000-0000-0000CF0B0000}"/>
    <cellStyle name="Dziesietny_Invoices2001Slovakia_10_Nha so 10_Dien1_Du toan nuoc San Thang (GD2) 3 2" xfId="2969" xr:uid="{00000000-0005-0000-0000-0000D00B0000}"/>
    <cellStyle name="Dziesiętny_Invoices2001Slovakia_10_Nha so 10_Dien1_Du toan nuoc San Thang (GD2) 3 2" xfId="2970" xr:uid="{00000000-0005-0000-0000-0000D10B0000}"/>
    <cellStyle name="Dziesietny_Invoices2001Slovakia_10_Nha so 10_Dien1_Du toan nuoc San Thang (GD2) 4" xfId="2971" xr:uid="{00000000-0005-0000-0000-0000D20B0000}"/>
    <cellStyle name="Dziesiętny_Invoices2001Slovakia_10_Nha so 10_Dien1_Du toan nuoc San Thang (GD2) 4" xfId="2972" xr:uid="{00000000-0005-0000-0000-0000D30B0000}"/>
    <cellStyle name="Dziesietny_Invoices2001Slovakia_10_Nha so 10_Dien1_Ke hoach 2010 (theo doi 11-8-2010)" xfId="2973" xr:uid="{00000000-0005-0000-0000-0000D40B0000}"/>
    <cellStyle name="Dziesiętny_Invoices2001Slovakia_10_Nha so 10_Dien1_Ke hoach 2010 (theo doi 11-8-2010)" xfId="2974" xr:uid="{00000000-0005-0000-0000-0000D50B0000}"/>
    <cellStyle name="Dziesietny_Invoices2001Slovakia_10_Nha so 10_Dien1_Ke hoach 2010 (theo doi 11-8-2010) 2" xfId="2975" xr:uid="{00000000-0005-0000-0000-0000D60B0000}"/>
    <cellStyle name="Dziesiętny_Invoices2001Slovakia_10_Nha so 10_Dien1_Ke hoach 2010 (theo doi 11-8-2010) 2" xfId="2976" xr:uid="{00000000-0005-0000-0000-0000D70B0000}"/>
    <cellStyle name="Dziesietny_Invoices2001Slovakia_10_Nha so 10_Dien1_Ke hoach 2010 (theo doi 11-8-2010) 2 2" xfId="2977" xr:uid="{00000000-0005-0000-0000-0000D80B0000}"/>
    <cellStyle name="Dziesiętny_Invoices2001Slovakia_10_Nha so 10_Dien1_Ke hoach 2010 (theo doi 11-8-2010) 2 2" xfId="2978" xr:uid="{00000000-0005-0000-0000-0000D90B0000}"/>
    <cellStyle name="Dziesietny_Invoices2001Slovakia_10_Nha so 10_Dien1_Ke hoach 2010 (theo doi 11-8-2010) 3" xfId="2979" xr:uid="{00000000-0005-0000-0000-0000DA0B0000}"/>
    <cellStyle name="Dziesiętny_Invoices2001Slovakia_10_Nha so 10_Dien1_Ke hoach 2010 (theo doi 11-8-2010) 3" xfId="2980" xr:uid="{00000000-0005-0000-0000-0000DB0B0000}"/>
    <cellStyle name="Dziesietny_Invoices2001Slovakia_10_Nha so 10_Dien1_Ke hoach 2010 (theo doi 11-8-2010) 3 2" xfId="2981" xr:uid="{00000000-0005-0000-0000-0000DC0B0000}"/>
    <cellStyle name="Dziesiętny_Invoices2001Slovakia_10_Nha so 10_Dien1_Ke hoach 2010 (theo doi 11-8-2010) 3 2" xfId="2982" xr:uid="{00000000-0005-0000-0000-0000DD0B0000}"/>
    <cellStyle name="Dziesietny_Invoices2001Slovakia_10_Nha so 10_Dien1_Ke hoach 2010 (theo doi 11-8-2010) 4" xfId="2983" xr:uid="{00000000-0005-0000-0000-0000DE0B0000}"/>
    <cellStyle name="Dziesiętny_Invoices2001Slovakia_10_Nha so 10_Dien1_Ke hoach 2010 (theo doi 11-8-2010) 4" xfId="2984" xr:uid="{00000000-0005-0000-0000-0000DF0B0000}"/>
    <cellStyle name="Dziesietny_Invoices2001Slovakia_10_Nha so 10_Dien1_ke hoach dau thau 30-6-2010" xfId="2985" xr:uid="{00000000-0005-0000-0000-0000E00B0000}"/>
    <cellStyle name="Dziesiętny_Invoices2001Slovakia_10_Nha so 10_Dien1_ke hoach dau thau 30-6-2010" xfId="2986" xr:uid="{00000000-0005-0000-0000-0000E10B0000}"/>
    <cellStyle name="Dziesietny_Invoices2001Slovakia_10_Nha so 10_Dien1_ke hoach dau thau 30-6-2010 2" xfId="2987" xr:uid="{00000000-0005-0000-0000-0000E20B0000}"/>
    <cellStyle name="Dziesiętny_Invoices2001Slovakia_10_Nha so 10_Dien1_ke hoach dau thau 30-6-2010 2" xfId="2988" xr:uid="{00000000-0005-0000-0000-0000E30B0000}"/>
    <cellStyle name="Dziesietny_Invoices2001Slovakia_10_Nha so 10_Dien1_ke hoach dau thau 30-6-2010 2 2" xfId="2989" xr:uid="{00000000-0005-0000-0000-0000E40B0000}"/>
    <cellStyle name="Dziesiętny_Invoices2001Slovakia_10_Nha so 10_Dien1_ke hoach dau thau 30-6-2010 2 2" xfId="2990" xr:uid="{00000000-0005-0000-0000-0000E50B0000}"/>
    <cellStyle name="Dziesietny_Invoices2001Slovakia_10_Nha so 10_Dien1_ke hoach dau thau 30-6-2010 3" xfId="2991" xr:uid="{00000000-0005-0000-0000-0000E60B0000}"/>
    <cellStyle name="Dziesiętny_Invoices2001Slovakia_10_Nha so 10_Dien1_ke hoach dau thau 30-6-2010 3" xfId="2992" xr:uid="{00000000-0005-0000-0000-0000E70B0000}"/>
    <cellStyle name="Dziesietny_Invoices2001Slovakia_10_Nha so 10_Dien1_ke hoach dau thau 30-6-2010 3 2" xfId="2993" xr:uid="{00000000-0005-0000-0000-0000E80B0000}"/>
    <cellStyle name="Dziesiętny_Invoices2001Slovakia_10_Nha so 10_Dien1_ke hoach dau thau 30-6-2010 3 2" xfId="2994" xr:uid="{00000000-0005-0000-0000-0000E90B0000}"/>
    <cellStyle name="Dziesietny_Invoices2001Slovakia_10_Nha so 10_Dien1_ke hoach dau thau 30-6-2010 4" xfId="2995" xr:uid="{00000000-0005-0000-0000-0000EA0B0000}"/>
    <cellStyle name="Dziesiętny_Invoices2001Slovakia_10_Nha so 10_Dien1_ke hoach dau thau 30-6-2010 4" xfId="2996" xr:uid="{00000000-0005-0000-0000-0000EB0B0000}"/>
    <cellStyle name="Dziesietny_Invoices2001Slovakia_10_Nha so 10_Dien1_KH Von 2012 gui BKH 1" xfId="2997" xr:uid="{00000000-0005-0000-0000-0000EC0B0000}"/>
    <cellStyle name="Dziesiętny_Invoices2001Slovakia_10_Nha so 10_Dien1_KH Von 2012 gui BKH 1" xfId="2998" xr:uid="{00000000-0005-0000-0000-0000ED0B0000}"/>
    <cellStyle name="Dziesietny_Invoices2001Slovakia_10_Nha so 10_Dien1_KH Von 2012 gui BKH 1 2" xfId="2999" xr:uid="{00000000-0005-0000-0000-0000EE0B0000}"/>
    <cellStyle name="Dziesiętny_Invoices2001Slovakia_10_Nha so 10_Dien1_KH Von 2012 gui BKH 1 2" xfId="3000" xr:uid="{00000000-0005-0000-0000-0000EF0B0000}"/>
    <cellStyle name="Dziesietny_Invoices2001Slovakia_10_Nha so 10_Dien1_KH Von 2012 gui BKH 1 2 2" xfId="3001" xr:uid="{00000000-0005-0000-0000-0000F00B0000}"/>
    <cellStyle name="Dziesiętny_Invoices2001Slovakia_10_Nha so 10_Dien1_KH Von 2012 gui BKH 1 2 2" xfId="3002" xr:uid="{00000000-0005-0000-0000-0000F10B0000}"/>
    <cellStyle name="Dziesietny_Invoices2001Slovakia_10_Nha so 10_Dien1_KH Von 2012 gui BKH 1 3" xfId="3003" xr:uid="{00000000-0005-0000-0000-0000F20B0000}"/>
    <cellStyle name="Dziesiętny_Invoices2001Slovakia_10_Nha so 10_Dien1_KH Von 2012 gui BKH 1 3" xfId="3004" xr:uid="{00000000-0005-0000-0000-0000F30B0000}"/>
    <cellStyle name="Dziesietny_Invoices2001Slovakia_10_Nha so 10_Dien1_KH Von 2012 gui BKH 1 3 2" xfId="3005" xr:uid="{00000000-0005-0000-0000-0000F40B0000}"/>
    <cellStyle name="Dziesiętny_Invoices2001Slovakia_10_Nha so 10_Dien1_KH Von 2012 gui BKH 1 3 2" xfId="3006" xr:uid="{00000000-0005-0000-0000-0000F50B0000}"/>
    <cellStyle name="Dziesietny_Invoices2001Slovakia_10_Nha so 10_Dien1_KH Von 2012 gui BKH 1_BIEU KE HOACH  2015 (KTN 6.11 sua)" xfId="3007" xr:uid="{00000000-0005-0000-0000-0000F60B0000}"/>
    <cellStyle name="Dziesiętny_Invoices2001Slovakia_10_Nha so 10_Dien1_KH Von 2012 gui BKH 1_BIEU KE HOACH  2015 (KTN 6.11 sua)" xfId="3008" xr:uid="{00000000-0005-0000-0000-0000F70B0000}"/>
    <cellStyle name="Dziesietny_Invoices2001Slovakia_10_Nha so 10_Dien1_QD ke hoach dau thau" xfId="3009" xr:uid="{00000000-0005-0000-0000-0000F80B0000}"/>
    <cellStyle name="Dziesiętny_Invoices2001Slovakia_10_Nha so 10_Dien1_QD ke hoach dau thau" xfId="3010" xr:uid="{00000000-0005-0000-0000-0000F90B0000}"/>
    <cellStyle name="Dziesietny_Invoices2001Slovakia_10_Nha so 10_Dien1_QD ke hoach dau thau 2" xfId="3011" xr:uid="{00000000-0005-0000-0000-0000FA0B0000}"/>
    <cellStyle name="Dziesiętny_Invoices2001Slovakia_10_Nha so 10_Dien1_QD ke hoach dau thau 2" xfId="3012" xr:uid="{00000000-0005-0000-0000-0000FB0B0000}"/>
    <cellStyle name="Dziesietny_Invoices2001Slovakia_10_Nha so 10_Dien1_QD ke hoach dau thau 2 2" xfId="3013" xr:uid="{00000000-0005-0000-0000-0000FC0B0000}"/>
    <cellStyle name="Dziesiętny_Invoices2001Slovakia_10_Nha so 10_Dien1_QD ke hoach dau thau 2 2" xfId="3014" xr:uid="{00000000-0005-0000-0000-0000FD0B0000}"/>
    <cellStyle name="Dziesietny_Invoices2001Slovakia_10_Nha so 10_Dien1_QD ke hoach dau thau 3" xfId="3015" xr:uid="{00000000-0005-0000-0000-0000FE0B0000}"/>
    <cellStyle name="Dziesiętny_Invoices2001Slovakia_10_Nha so 10_Dien1_QD ke hoach dau thau 3" xfId="3016" xr:uid="{00000000-0005-0000-0000-0000FF0B0000}"/>
    <cellStyle name="Dziesietny_Invoices2001Slovakia_10_Nha so 10_Dien1_QD ke hoach dau thau 3 2" xfId="3017" xr:uid="{00000000-0005-0000-0000-0000000C0000}"/>
    <cellStyle name="Dziesiętny_Invoices2001Slovakia_10_Nha so 10_Dien1_QD ke hoach dau thau 3 2" xfId="3018" xr:uid="{00000000-0005-0000-0000-0000010C0000}"/>
    <cellStyle name="Dziesietny_Invoices2001Slovakia_10_Nha so 10_Dien1_QD ke hoach dau thau 4" xfId="3019" xr:uid="{00000000-0005-0000-0000-0000020C0000}"/>
    <cellStyle name="Dziesiętny_Invoices2001Slovakia_10_Nha so 10_Dien1_QD ke hoach dau thau 4" xfId="3020" xr:uid="{00000000-0005-0000-0000-0000030C0000}"/>
    <cellStyle name="Dziesietny_Invoices2001Slovakia_10_Nha so 10_Dien1_tien luong" xfId="3021" xr:uid="{00000000-0005-0000-0000-0000040C0000}"/>
    <cellStyle name="Dziesiętny_Invoices2001Slovakia_10_Nha so 10_Dien1_tien luong" xfId="3022" xr:uid="{00000000-0005-0000-0000-0000050C0000}"/>
    <cellStyle name="Dziesietny_Invoices2001Slovakia_10_Nha so 10_Dien1_Tien luong chuan 01" xfId="3023" xr:uid="{00000000-0005-0000-0000-0000060C0000}"/>
    <cellStyle name="Dziesiętny_Invoices2001Slovakia_10_Nha so 10_Dien1_Tien luong chuan 01" xfId="3024" xr:uid="{00000000-0005-0000-0000-0000070C0000}"/>
    <cellStyle name="Dziesietny_Invoices2001Slovakia_10_Nha so 10_Dien1_tinh toan hoang ha" xfId="3025" xr:uid="{00000000-0005-0000-0000-0000080C0000}"/>
    <cellStyle name="Dziesiętny_Invoices2001Slovakia_10_Nha so 10_Dien1_tinh toan hoang ha" xfId="3026" xr:uid="{00000000-0005-0000-0000-0000090C0000}"/>
    <cellStyle name="Dziesietny_Invoices2001Slovakia_10_Nha so 10_Dien1_tinh toan hoang ha 2" xfId="3027" xr:uid="{00000000-0005-0000-0000-00000A0C0000}"/>
    <cellStyle name="Dziesiętny_Invoices2001Slovakia_10_Nha so 10_Dien1_tinh toan hoang ha 2" xfId="3028" xr:uid="{00000000-0005-0000-0000-00000B0C0000}"/>
    <cellStyle name="Dziesietny_Invoices2001Slovakia_10_Nha so 10_Dien1_tinh toan hoang ha 2 2" xfId="3029" xr:uid="{00000000-0005-0000-0000-00000C0C0000}"/>
    <cellStyle name="Dziesiętny_Invoices2001Slovakia_10_Nha so 10_Dien1_tinh toan hoang ha 2 2" xfId="3030" xr:uid="{00000000-0005-0000-0000-00000D0C0000}"/>
    <cellStyle name="Dziesietny_Invoices2001Slovakia_10_Nha so 10_Dien1_tinh toan hoang ha 3" xfId="3031" xr:uid="{00000000-0005-0000-0000-00000E0C0000}"/>
    <cellStyle name="Dziesiętny_Invoices2001Slovakia_10_Nha so 10_Dien1_tinh toan hoang ha 3" xfId="3032" xr:uid="{00000000-0005-0000-0000-00000F0C0000}"/>
    <cellStyle name="Dziesietny_Invoices2001Slovakia_10_Nha so 10_Dien1_tinh toan hoang ha 3 2" xfId="3033" xr:uid="{00000000-0005-0000-0000-0000100C0000}"/>
    <cellStyle name="Dziesiętny_Invoices2001Slovakia_10_Nha so 10_Dien1_tinh toan hoang ha 3 2" xfId="3034" xr:uid="{00000000-0005-0000-0000-0000110C0000}"/>
    <cellStyle name="Dziesietny_Invoices2001Slovakia_10_Nha so 10_Dien1_tinh toan hoang ha 4" xfId="3035" xr:uid="{00000000-0005-0000-0000-0000120C0000}"/>
    <cellStyle name="Dziesiętny_Invoices2001Slovakia_10_Nha so 10_Dien1_tinh toan hoang ha 4" xfId="3036" xr:uid="{00000000-0005-0000-0000-0000130C0000}"/>
    <cellStyle name="Dziesietny_Invoices2001Slovakia_10_Nha so 10_Dien1_Tong von ĐTPT" xfId="3037" xr:uid="{00000000-0005-0000-0000-0000140C0000}"/>
    <cellStyle name="Dziesiętny_Invoices2001Slovakia_10_Nha so 10_Dien1_Tong von ĐTPT" xfId="3038" xr:uid="{00000000-0005-0000-0000-0000150C0000}"/>
    <cellStyle name="Dziesietny_Invoices2001Slovakia_10_Nha so 10_Dien1_Tong von ĐTPT 2" xfId="3039" xr:uid="{00000000-0005-0000-0000-0000160C0000}"/>
    <cellStyle name="Dziesiętny_Invoices2001Slovakia_10_Nha so 10_Dien1_Tong von ĐTPT 2" xfId="3040" xr:uid="{00000000-0005-0000-0000-0000170C0000}"/>
    <cellStyle name="Dziesietny_Invoices2001Slovakia_10_Nha so 10_Dien1_Tong von ĐTPT 2 2" xfId="3041" xr:uid="{00000000-0005-0000-0000-0000180C0000}"/>
    <cellStyle name="Dziesiętny_Invoices2001Slovakia_10_Nha so 10_Dien1_Tong von ĐTPT 2 2" xfId="3042" xr:uid="{00000000-0005-0000-0000-0000190C0000}"/>
    <cellStyle name="Dziesietny_Invoices2001Slovakia_10_Nha so 10_Dien1_Tong von ĐTPT 3" xfId="3043" xr:uid="{00000000-0005-0000-0000-00001A0C0000}"/>
    <cellStyle name="Dziesiętny_Invoices2001Slovakia_10_Nha so 10_Dien1_Tong von ĐTPT 3" xfId="3044" xr:uid="{00000000-0005-0000-0000-00001B0C0000}"/>
    <cellStyle name="Dziesietny_Invoices2001Slovakia_10_Nha so 10_Dien1_Tong von ĐTPT 3 2" xfId="3045" xr:uid="{00000000-0005-0000-0000-00001C0C0000}"/>
    <cellStyle name="Dziesiętny_Invoices2001Slovakia_10_Nha so 10_Dien1_Tong von ĐTPT 3 2" xfId="3046" xr:uid="{00000000-0005-0000-0000-00001D0C0000}"/>
    <cellStyle name="Dziesietny_Invoices2001Slovakia_10_Nha so 10_Dien1_Tong von ĐTPT 4" xfId="3047" xr:uid="{00000000-0005-0000-0000-00001E0C0000}"/>
    <cellStyle name="Dziesiętny_Invoices2001Slovakia_10_Nha so 10_Dien1_Tong von ĐTPT 4" xfId="3048" xr:uid="{00000000-0005-0000-0000-00001F0C0000}"/>
    <cellStyle name="Dziesietny_Invoices2001Slovakia_bang so sanh gia tri" xfId="3049" xr:uid="{00000000-0005-0000-0000-0000200C0000}"/>
    <cellStyle name="Dziesiętny_Invoices2001Slovakia_bao_cao_TH_th_cong_tac_dau_thau_-_ngay251209" xfId="3050" xr:uid="{00000000-0005-0000-0000-0000210C0000}"/>
    <cellStyle name="Dziesietny_Invoices2001Slovakia_bieu tong hop lai kh von 2011 gui phong TH-KTDN" xfId="3051" xr:uid="{00000000-0005-0000-0000-0000220C0000}"/>
    <cellStyle name="Dziesiętny_Invoices2001Slovakia_bieu tong hop lai kh von 2011 gui phong TH-KTDN" xfId="3052" xr:uid="{00000000-0005-0000-0000-0000230C0000}"/>
    <cellStyle name="Dziesietny_Invoices2001Slovakia_bieu tong hop lai kh von 2011 gui phong TH-KTDN 2" xfId="3053" xr:uid="{00000000-0005-0000-0000-0000240C0000}"/>
    <cellStyle name="Dziesiętny_Invoices2001Slovakia_bieu tong hop lai kh von 2011 gui phong TH-KTDN 2" xfId="3054" xr:uid="{00000000-0005-0000-0000-0000250C0000}"/>
    <cellStyle name="Dziesietny_Invoices2001Slovakia_bieu tong hop lai kh von 2011 gui phong TH-KTDN 2 2" xfId="3055" xr:uid="{00000000-0005-0000-0000-0000260C0000}"/>
    <cellStyle name="Dziesiętny_Invoices2001Slovakia_bieu tong hop lai kh von 2011 gui phong TH-KTDN 2 2" xfId="3056" xr:uid="{00000000-0005-0000-0000-0000270C0000}"/>
    <cellStyle name="Dziesietny_Invoices2001Slovakia_bieu tong hop lai kh von 2011 gui phong TH-KTDN 3" xfId="3057" xr:uid="{00000000-0005-0000-0000-0000280C0000}"/>
    <cellStyle name="Dziesiętny_Invoices2001Slovakia_bieu tong hop lai kh von 2011 gui phong TH-KTDN 3" xfId="3058" xr:uid="{00000000-0005-0000-0000-0000290C0000}"/>
    <cellStyle name="Dziesietny_Invoices2001Slovakia_bieu tong hop lai kh von 2011 gui phong TH-KTDN 3 2" xfId="3059" xr:uid="{00000000-0005-0000-0000-00002A0C0000}"/>
    <cellStyle name="Dziesiętny_Invoices2001Slovakia_bieu tong hop lai kh von 2011 gui phong TH-KTDN 3 2" xfId="3060" xr:uid="{00000000-0005-0000-0000-00002B0C0000}"/>
    <cellStyle name="Dziesietny_Invoices2001Slovakia_bieu tong hop lai kh von 2011 gui phong TH-KTDN_BIEU KE HOACH  2015 (KTN 6.11 sua)" xfId="3061" xr:uid="{00000000-0005-0000-0000-00002C0C0000}"/>
    <cellStyle name="Dziesiętny_Invoices2001Slovakia_bieu tong hop lai kh von 2011 gui phong TH-KTDN_BIEU KE HOACH  2015 (KTN 6.11 sua)" xfId="3062" xr:uid="{00000000-0005-0000-0000-00002D0C0000}"/>
    <cellStyle name="Dziesietny_Invoices2001Slovakia_BIỂU TỔNG HỢP LẦN CUỐI SỬA THEO NGHI QUYẾT SỐ 81" xfId="3063" xr:uid="{00000000-0005-0000-0000-00002E0C0000}"/>
    <cellStyle name="Dziesiętny_Invoices2001Slovakia_Book1" xfId="3064" xr:uid="{00000000-0005-0000-0000-00002F0C0000}"/>
    <cellStyle name="Dziesietny_Invoices2001Slovakia_Book1_1" xfId="3065" xr:uid="{00000000-0005-0000-0000-0000300C0000}"/>
    <cellStyle name="Dziesiętny_Invoices2001Slovakia_Book1_1" xfId="3066" xr:uid="{00000000-0005-0000-0000-0000310C0000}"/>
    <cellStyle name="Dziesietny_Invoices2001Slovakia_Book1_1 2" xfId="3067" xr:uid="{00000000-0005-0000-0000-0000320C0000}"/>
    <cellStyle name="Dziesiętny_Invoices2001Slovakia_Book1_1 2" xfId="3068" xr:uid="{00000000-0005-0000-0000-0000330C0000}"/>
    <cellStyle name="Dziesietny_Invoices2001Slovakia_Book1_1 3" xfId="3069" xr:uid="{00000000-0005-0000-0000-0000340C0000}"/>
    <cellStyle name="Dziesiętny_Invoices2001Slovakia_Book1_1 3" xfId="3070" xr:uid="{00000000-0005-0000-0000-0000350C0000}"/>
    <cellStyle name="Dziesietny_Invoices2001Slovakia_Book1_1 4" xfId="3071" xr:uid="{00000000-0005-0000-0000-0000360C0000}"/>
    <cellStyle name="Dziesiętny_Invoices2001Slovakia_Book1_1 4" xfId="3072" xr:uid="{00000000-0005-0000-0000-0000370C0000}"/>
    <cellStyle name="Dziesietny_Invoices2001Slovakia_Book1_1_Bao cao danh muc cac cong trinh tren dia ban huyen 4-2010" xfId="3073" xr:uid="{00000000-0005-0000-0000-0000380C0000}"/>
    <cellStyle name="Dziesiętny_Invoices2001Slovakia_Book1_1_Bao cao danh muc cac cong trinh tren dia ban huyen 4-2010" xfId="3074" xr:uid="{00000000-0005-0000-0000-0000390C0000}"/>
    <cellStyle name="Dziesietny_Invoices2001Slovakia_Book1_1_bieu ke hoach dau thau" xfId="3075" xr:uid="{00000000-0005-0000-0000-00003A0C0000}"/>
    <cellStyle name="Dziesiętny_Invoices2001Slovakia_Book1_1_bieu ke hoach dau thau" xfId="3076" xr:uid="{00000000-0005-0000-0000-00003B0C0000}"/>
    <cellStyle name="Dziesietny_Invoices2001Slovakia_Book1_1_bieu ke hoach dau thau 2" xfId="3077" xr:uid="{00000000-0005-0000-0000-00003C0C0000}"/>
    <cellStyle name="Dziesiętny_Invoices2001Slovakia_Book1_1_bieu ke hoach dau thau 2" xfId="3078" xr:uid="{00000000-0005-0000-0000-00003D0C0000}"/>
    <cellStyle name="Dziesietny_Invoices2001Slovakia_Book1_1_bieu ke hoach dau thau 2 2" xfId="3079" xr:uid="{00000000-0005-0000-0000-00003E0C0000}"/>
    <cellStyle name="Dziesiętny_Invoices2001Slovakia_Book1_1_bieu ke hoach dau thau 2 2" xfId="3080" xr:uid="{00000000-0005-0000-0000-00003F0C0000}"/>
    <cellStyle name="Dziesietny_Invoices2001Slovakia_Book1_1_bieu ke hoach dau thau 3" xfId="3081" xr:uid="{00000000-0005-0000-0000-0000400C0000}"/>
    <cellStyle name="Dziesiętny_Invoices2001Slovakia_Book1_1_bieu ke hoach dau thau 3" xfId="3082" xr:uid="{00000000-0005-0000-0000-0000410C0000}"/>
    <cellStyle name="Dziesietny_Invoices2001Slovakia_Book1_1_bieu ke hoach dau thau 3 2" xfId="3083" xr:uid="{00000000-0005-0000-0000-0000420C0000}"/>
    <cellStyle name="Dziesiętny_Invoices2001Slovakia_Book1_1_bieu ke hoach dau thau 3 2" xfId="3084" xr:uid="{00000000-0005-0000-0000-0000430C0000}"/>
    <cellStyle name="Dziesietny_Invoices2001Slovakia_Book1_1_bieu ke hoach dau thau 4" xfId="3085" xr:uid="{00000000-0005-0000-0000-0000440C0000}"/>
    <cellStyle name="Dziesiętny_Invoices2001Slovakia_Book1_1_bieu ke hoach dau thau 4" xfId="3086" xr:uid="{00000000-0005-0000-0000-0000450C0000}"/>
    <cellStyle name="Dziesietny_Invoices2001Slovakia_Book1_1_bieu ke hoach dau thau truong mam non SKH" xfId="3087" xr:uid="{00000000-0005-0000-0000-0000460C0000}"/>
    <cellStyle name="Dziesiętny_Invoices2001Slovakia_Book1_1_bieu ke hoach dau thau truong mam non SKH" xfId="3088" xr:uid="{00000000-0005-0000-0000-0000470C0000}"/>
    <cellStyle name="Dziesietny_Invoices2001Slovakia_Book1_1_bieu ke hoach dau thau truong mam non SKH 2" xfId="3089" xr:uid="{00000000-0005-0000-0000-0000480C0000}"/>
    <cellStyle name="Dziesiętny_Invoices2001Slovakia_Book1_1_bieu ke hoach dau thau truong mam non SKH 2" xfId="3090" xr:uid="{00000000-0005-0000-0000-0000490C0000}"/>
    <cellStyle name="Dziesietny_Invoices2001Slovakia_Book1_1_bieu ke hoach dau thau truong mam non SKH 2 2" xfId="3091" xr:uid="{00000000-0005-0000-0000-00004A0C0000}"/>
    <cellStyle name="Dziesiętny_Invoices2001Slovakia_Book1_1_bieu ke hoach dau thau truong mam non SKH 2 2" xfId="3092" xr:uid="{00000000-0005-0000-0000-00004B0C0000}"/>
    <cellStyle name="Dziesietny_Invoices2001Slovakia_Book1_1_bieu ke hoach dau thau truong mam non SKH 3" xfId="3093" xr:uid="{00000000-0005-0000-0000-00004C0C0000}"/>
    <cellStyle name="Dziesiętny_Invoices2001Slovakia_Book1_1_bieu ke hoach dau thau truong mam non SKH 3" xfId="3094" xr:uid="{00000000-0005-0000-0000-00004D0C0000}"/>
    <cellStyle name="Dziesietny_Invoices2001Slovakia_Book1_1_bieu ke hoach dau thau truong mam non SKH 3 2" xfId="3095" xr:uid="{00000000-0005-0000-0000-00004E0C0000}"/>
    <cellStyle name="Dziesiętny_Invoices2001Slovakia_Book1_1_bieu ke hoach dau thau truong mam non SKH 3 2" xfId="3096" xr:uid="{00000000-0005-0000-0000-00004F0C0000}"/>
    <cellStyle name="Dziesietny_Invoices2001Slovakia_Book1_1_bieu ke hoach dau thau truong mam non SKH 4" xfId="3097" xr:uid="{00000000-0005-0000-0000-0000500C0000}"/>
    <cellStyle name="Dziesiętny_Invoices2001Slovakia_Book1_1_bieu ke hoach dau thau truong mam non SKH 4" xfId="3098" xr:uid="{00000000-0005-0000-0000-0000510C0000}"/>
    <cellStyle name="Dziesietny_Invoices2001Slovakia_Book1_1_bieu tong hop lai kh von 2011 gui phong TH-KTDN" xfId="3099" xr:uid="{00000000-0005-0000-0000-0000520C0000}"/>
    <cellStyle name="Dziesiętny_Invoices2001Slovakia_Book1_1_bieu tong hop lai kh von 2011 gui phong TH-KTDN" xfId="3100" xr:uid="{00000000-0005-0000-0000-0000530C0000}"/>
    <cellStyle name="Dziesietny_Invoices2001Slovakia_Book1_1_bieu tong hop lai kh von 2011 gui phong TH-KTDN 2" xfId="3101" xr:uid="{00000000-0005-0000-0000-0000540C0000}"/>
    <cellStyle name="Dziesiętny_Invoices2001Slovakia_Book1_1_bieu tong hop lai kh von 2011 gui phong TH-KTDN 2" xfId="3102" xr:uid="{00000000-0005-0000-0000-0000550C0000}"/>
    <cellStyle name="Dziesietny_Invoices2001Slovakia_Book1_1_bieu tong hop lai kh von 2011 gui phong TH-KTDN 2 2" xfId="3103" xr:uid="{00000000-0005-0000-0000-0000560C0000}"/>
    <cellStyle name="Dziesiętny_Invoices2001Slovakia_Book1_1_bieu tong hop lai kh von 2011 gui phong TH-KTDN 2 2" xfId="3104" xr:uid="{00000000-0005-0000-0000-0000570C0000}"/>
    <cellStyle name="Dziesietny_Invoices2001Slovakia_Book1_1_bieu tong hop lai kh von 2011 gui phong TH-KTDN 3" xfId="3105" xr:uid="{00000000-0005-0000-0000-0000580C0000}"/>
    <cellStyle name="Dziesiętny_Invoices2001Slovakia_Book1_1_bieu tong hop lai kh von 2011 gui phong TH-KTDN 3" xfId="3106" xr:uid="{00000000-0005-0000-0000-0000590C0000}"/>
    <cellStyle name="Dziesietny_Invoices2001Slovakia_Book1_1_bieu tong hop lai kh von 2011 gui phong TH-KTDN 3 2" xfId="3107" xr:uid="{00000000-0005-0000-0000-00005A0C0000}"/>
    <cellStyle name="Dziesiętny_Invoices2001Slovakia_Book1_1_bieu tong hop lai kh von 2011 gui phong TH-KTDN 3 2" xfId="3108" xr:uid="{00000000-0005-0000-0000-00005B0C0000}"/>
    <cellStyle name="Dziesietny_Invoices2001Slovakia_Book1_1_bieu tong hop lai kh von 2011 gui phong TH-KTDN_BIEU KE HOACH  2015 (KTN 6.11 sua)" xfId="3109" xr:uid="{00000000-0005-0000-0000-00005C0C0000}"/>
    <cellStyle name="Dziesiętny_Invoices2001Slovakia_Book1_1_bieu tong hop lai kh von 2011 gui phong TH-KTDN_BIEU KE HOACH  2015 (KTN 6.11 sua)" xfId="3110" xr:uid="{00000000-0005-0000-0000-00005D0C0000}"/>
    <cellStyle name="Dziesietny_Invoices2001Slovakia_Book1_1_Book1" xfId="3111" xr:uid="{00000000-0005-0000-0000-00005E0C0000}"/>
    <cellStyle name="Dziesiętny_Invoices2001Slovakia_Book1_1_Book1" xfId="3112" xr:uid="{00000000-0005-0000-0000-00005F0C0000}"/>
    <cellStyle name="Dziesietny_Invoices2001Slovakia_Book1_1_Book1_1" xfId="3113" xr:uid="{00000000-0005-0000-0000-0000600C0000}"/>
    <cellStyle name="Dziesiętny_Invoices2001Slovakia_Book1_1_Book1_1" xfId="3114" xr:uid="{00000000-0005-0000-0000-0000610C0000}"/>
    <cellStyle name="Dziesietny_Invoices2001Slovakia_Book1_1_Book1_1 2" xfId="3115" xr:uid="{00000000-0005-0000-0000-0000620C0000}"/>
    <cellStyle name="Dziesiętny_Invoices2001Slovakia_Book1_1_Book1_1 2" xfId="3116" xr:uid="{00000000-0005-0000-0000-0000630C0000}"/>
    <cellStyle name="Dziesietny_Invoices2001Slovakia_Book1_1_Book1_1 2 2" xfId="3117" xr:uid="{00000000-0005-0000-0000-0000640C0000}"/>
    <cellStyle name="Dziesiętny_Invoices2001Slovakia_Book1_1_Book1_1 2 2" xfId="3118" xr:uid="{00000000-0005-0000-0000-0000650C0000}"/>
    <cellStyle name="Dziesietny_Invoices2001Slovakia_Book1_1_Book1_1 3" xfId="3119" xr:uid="{00000000-0005-0000-0000-0000660C0000}"/>
    <cellStyle name="Dziesiętny_Invoices2001Slovakia_Book1_1_Book1_1 3" xfId="3120" xr:uid="{00000000-0005-0000-0000-0000670C0000}"/>
    <cellStyle name="Dziesietny_Invoices2001Slovakia_Book1_1_Book1_1 3 2" xfId="3121" xr:uid="{00000000-0005-0000-0000-0000680C0000}"/>
    <cellStyle name="Dziesiętny_Invoices2001Slovakia_Book1_1_Book1_1 3 2" xfId="3122" xr:uid="{00000000-0005-0000-0000-0000690C0000}"/>
    <cellStyle name="Dziesietny_Invoices2001Slovakia_Book1_1_Book1_1 4" xfId="3123" xr:uid="{00000000-0005-0000-0000-00006A0C0000}"/>
    <cellStyle name="Dziesiętny_Invoices2001Slovakia_Book1_1_Book1_1 4" xfId="3124" xr:uid="{00000000-0005-0000-0000-00006B0C0000}"/>
    <cellStyle name="Dziesietny_Invoices2001Slovakia_Book1_1_Book1_1_DTTD chieng chan Tham lai 29-9-2009" xfId="3125" xr:uid="{00000000-0005-0000-0000-00006C0C0000}"/>
    <cellStyle name="Dziesiętny_Invoices2001Slovakia_Book1_1_Book1_1_DTTD chieng chan Tham lai 29-9-2009" xfId="3126" xr:uid="{00000000-0005-0000-0000-00006D0C0000}"/>
    <cellStyle name="Dziesietny_Invoices2001Slovakia_Book1_1_Book1_1_DTTD chieng chan Tham lai 29-9-2009 2" xfId="3127" xr:uid="{00000000-0005-0000-0000-00006E0C0000}"/>
    <cellStyle name="Dziesiętny_Invoices2001Slovakia_Book1_1_Book1_1_DTTD chieng chan Tham lai 29-9-2009 2" xfId="3128" xr:uid="{00000000-0005-0000-0000-00006F0C0000}"/>
    <cellStyle name="Dziesietny_Invoices2001Slovakia_Book1_1_Book1_1_DTTD chieng chan Tham lai 29-9-2009 2 2" xfId="3129" xr:uid="{00000000-0005-0000-0000-0000700C0000}"/>
    <cellStyle name="Dziesiętny_Invoices2001Slovakia_Book1_1_Book1_1_DTTD chieng chan Tham lai 29-9-2009 2 2" xfId="3130" xr:uid="{00000000-0005-0000-0000-0000710C0000}"/>
    <cellStyle name="Dziesietny_Invoices2001Slovakia_Book1_1_Book1_1_DTTD chieng chan Tham lai 29-9-2009 3" xfId="3131" xr:uid="{00000000-0005-0000-0000-0000720C0000}"/>
    <cellStyle name="Dziesiętny_Invoices2001Slovakia_Book1_1_Book1_1_DTTD chieng chan Tham lai 29-9-2009 3" xfId="3132" xr:uid="{00000000-0005-0000-0000-0000730C0000}"/>
    <cellStyle name="Dziesietny_Invoices2001Slovakia_Book1_1_Book1_1_DTTD chieng chan Tham lai 29-9-2009 3 2" xfId="3133" xr:uid="{00000000-0005-0000-0000-0000740C0000}"/>
    <cellStyle name="Dziesiętny_Invoices2001Slovakia_Book1_1_Book1_1_DTTD chieng chan Tham lai 29-9-2009 3 2" xfId="3134" xr:uid="{00000000-0005-0000-0000-0000750C0000}"/>
    <cellStyle name="Dziesietny_Invoices2001Slovakia_Book1_1_Book1_1_DTTD chieng chan Tham lai 29-9-2009 4" xfId="3135" xr:uid="{00000000-0005-0000-0000-0000760C0000}"/>
    <cellStyle name="Dziesiętny_Invoices2001Slovakia_Book1_1_Book1_1_DTTD chieng chan Tham lai 29-9-2009 4" xfId="3136" xr:uid="{00000000-0005-0000-0000-0000770C0000}"/>
    <cellStyle name="Dziesietny_Invoices2001Slovakia_Book1_1_Book1_1_Ke hoach 2010 (theo doi 11-8-2010)" xfId="3137" xr:uid="{00000000-0005-0000-0000-0000780C0000}"/>
    <cellStyle name="Dziesiętny_Invoices2001Slovakia_Book1_1_Book1_1_Ke hoach 2010 (theo doi 11-8-2010)" xfId="3138" xr:uid="{00000000-0005-0000-0000-0000790C0000}"/>
    <cellStyle name="Dziesietny_Invoices2001Slovakia_Book1_1_Book1_1_Ke hoach 2010 (theo doi 11-8-2010) 2" xfId="3139" xr:uid="{00000000-0005-0000-0000-00007A0C0000}"/>
    <cellStyle name="Dziesiętny_Invoices2001Slovakia_Book1_1_Book1_1_Ke hoach 2010 (theo doi 11-8-2010) 2" xfId="3140" xr:uid="{00000000-0005-0000-0000-00007B0C0000}"/>
    <cellStyle name="Dziesietny_Invoices2001Slovakia_Book1_1_Book1_1_Ke hoach 2010 (theo doi 11-8-2010) 2 2" xfId="3141" xr:uid="{00000000-0005-0000-0000-00007C0C0000}"/>
    <cellStyle name="Dziesiętny_Invoices2001Slovakia_Book1_1_Book1_1_Ke hoach 2010 (theo doi 11-8-2010) 2 2" xfId="3142" xr:uid="{00000000-0005-0000-0000-00007D0C0000}"/>
    <cellStyle name="Dziesietny_Invoices2001Slovakia_Book1_1_Book1_1_Ke hoach 2010 (theo doi 11-8-2010) 3" xfId="3143" xr:uid="{00000000-0005-0000-0000-00007E0C0000}"/>
    <cellStyle name="Dziesiętny_Invoices2001Slovakia_Book1_1_Book1_1_Ke hoach 2010 (theo doi 11-8-2010) 3" xfId="3144" xr:uid="{00000000-0005-0000-0000-00007F0C0000}"/>
    <cellStyle name="Dziesietny_Invoices2001Slovakia_Book1_1_Book1_1_Ke hoach 2010 (theo doi 11-8-2010) 3 2" xfId="3145" xr:uid="{00000000-0005-0000-0000-0000800C0000}"/>
    <cellStyle name="Dziesiętny_Invoices2001Slovakia_Book1_1_Book1_1_Ke hoach 2010 (theo doi 11-8-2010) 3 2" xfId="3146" xr:uid="{00000000-0005-0000-0000-0000810C0000}"/>
    <cellStyle name="Dziesietny_Invoices2001Slovakia_Book1_1_Book1_1_Ke hoach 2010 (theo doi 11-8-2010)_BIEU KE HOACH  2015 (KTN 6.11 sua)" xfId="3147" xr:uid="{00000000-0005-0000-0000-0000820C0000}"/>
    <cellStyle name="Dziesiętny_Invoices2001Slovakia_Book1_1_Book1_1_Ke hoach 2010 (theo doi 11-8-2010)_BIEU KE HOACH  2015 (KTN 6.11 sua)" xfId="3148" xr:uid="{00000000-0005-0000-0000-0000830C0000}"/>
    <cellStyle name="Dziesietny_Invoices2001Slovakia_Book1_1_Book1_1_ke hoach dau thau 30-6-2010" xfId="3149" xr:uid="{00000000-0005-0000-0000-0000840C0000}"/>
    <cellStyle name="Dziesiętny_Invoices2001Slovakia_Book1_1_Book1_1_ke hoach dau thau 30-6-2010" xfId="3150" xr:uid="{00000000-0005-0000-0000-0000850C0000}"/>
    <cellStyle name="Dziesietny_Invoices2001Slovakia_Book1_1_Book1_1_ke hoach dau thau 30-6-2010 2" xfId="3151" xr:uid="{00000000-0005-0000-0000-0000860C0000}"/>
    <cellStyle name="Dziesiętny_Invoices2001Slovakia_Book1_1_Book1_1_ke hoach dau thau 30-6-2010 2" xfId="3152" xr:uid="{00000000-0005-0000-0000-0000870C0000}"/>
    <cellStyle name="Dziesietny_Invoices2001Slovakia_Book1_1_Book1_1_ke hoach dau thau 30-6-2010 2 2" xfId="3153" xr:uid="{00000000-0005-0000-0000-0000880C0000}"/>
    <cellStyle name="Dziesiętny_Invoices2001Slovakia_Book1_1_Book1_1_ke hoach dau thau 30-6-2010 2 2" xfId="3154" xr:uid="{00000000-0005-0000-0000-0000890C0000}"/>
    <cellStyle name="Dziesietny_Invoices2001Slovakia_Book1_1_Book1_1_ke hoach dau thau 30-6-2010 3" xfId="3155" xr:uid="{00000000-0005-0000-0000-00008A0C0000}"/>
    <cellStyle name="Dziesiętny_Invoices2001Slovakia_Book1_1_Book1_1_ke hoach dau thau 30-6-2010 3" xfId="3156" xr:uid="{00000000-0005-0000-0000-00008B0C0000}"/>
    <cellStyle name="Dziesietny_Invoices2001Slovakia_Book1_1_Book1_1_ke hoach dau thau 30-6-2010 3 2" xfId="3157" xr:uid="{00000000-0005-0000-0000-00008C0C0000}"/>
    <cellStyle name="Dziesiętny_Invoices2001Slovakia_Book1_1_Book1_1_ke hoach dau thau 30-6-2010 3 2" xfId="3158" xr:uid="{00000000-0005-0000-0000-00008D0C0000}"/>
    <cellStyle name="Dziesietny_Invoices2001Slovakia_Book1_1_Book1_1_ke hoach dau thau 30-6-2010_BIEU KE HOACH  2015 (KTN 6.11 sua)" xfId="3159" xr:uid="{00000000-0005-0000-0000-00008E0C0000}"/>
    <cellStyle name="Dziesiętny_Invoices2001Slovakia_Book1_1_Book1_1_ke hoach dau thau 30-6-2010_BIEU KE HOACH  2015 (KTN 6.11 sua)" xfId="3160" xr:uid="{00000000-0005-0000-0000-00008F0C0000}"/>
    <cellStyle name="Dziesietny_Invoices2001Slovakia_Book1_1_Book1_2" xfId="3161" xr:uid="{00000000-0005-0000-0000-0000900C0000}"/>
    <cellStyle name="Dziesiętny_Invoices2001Slovakia_Book1_1_Book1_2" xfId="3162" xr:uid="{00000000-0005-0000-0000-0000910C0000}"/>
    <cellStyle name="Dziesietny_Invoices2001Slovakia_Book1_1_Book1_2_ke hoach dau thau 30-6-2010" xfId="3163" xr:uid="{00000000-0005-0000-0000-0000920C0000}"/>
    <cellStyle name="Dziesiętny_Invoices2001Slovakia_Book1_1_Book1_2_ke hoach dau thau 30-6-2010" xfId="3164" xr:uid="{00000000-0005-0000-0000-0000930C0000}"/>
    <cellStyle name="Dziesietny_Invoices2001Slovakia_Book1_1_Book1_2_ke hoach dau thau 30-6-2010 2" xfId="3165" xr:uid="{00000000-0005-0000-0000-0000940C0000}"/>
    <cellStyle name="Dziesiętny_Invoices2001Slovakia_Book1_1_Book1_2_ke hoach dau thau 30-6-2010 2" xfId="3166" xr:uid="{00000000-0005-0000-0000-0000950C0000}"/>
    <cellStyle name="Dziesietny_Invoices2001Slovakia_Book1_1_Book1_2_ke hoach dau thau 30-6-2010 2 2" xfId="3167" xr:uid="{00000000-0005-0000-0000-0000960C0000}"/>
    <cellStyle name="Dziesiętny_Invoices2001Slovakia_Book1_1_Book1_2_ke hoach dau thau 30-6-2010 2 2" xfId="3168" xr:uid="{00000000-0005-0000-0000-0000970C0000}"/>
    <cellStyle name="Dziesietny_Invoices2001Slovakia_Book1_1_Book1_2_ke hoach dau thau 30-6-2010 3" xfId="3169" xr:uid="{00000000-0005-0000-0000-0000980C0000}"/>
    <cellStyle name="Dziesiętny_Invoices2001Slovakia_Book1_1_Book1_2_ke hoach dau thau 30-6-2010 3" xfId="3170" xr:uid="{00000000-0005-0000-0000-0000990C0000}"/>
    <cellStyle name="Dziesietny_Invoices2001Slovakia_Book1_1_Book1_2_ke hoach dau thau 30-6-2010 3 2" xfId="3171" xr:uid="{00000000-0005-0000-0000-00009A0C0000}"/>
    <cellStyle name="Dziesiętny_Invoices2001Slovakia_Book1_1_Book1_2_ke hoach dau thau 30-6-2010 3 2" xfId="3172" xr:uid="{00000000-0005-0000-0000-00009B0C0000}"/>
    <cellStyle name="Dziesietny_Invoices2001Slovakia_Book1_1_Book1_2_ke hoach dau thau 30-6-2010 4" xfId="3173" xr:uid="{00000000-0005-0000-0000-00009C0C0000}"/>
    <cellStyle name="Dziesiętny_Invoices2001Slovakia_Book1_1_Book1_2_ke hoach dau thau 30-6-2010 4" xfId="3174" xr:uid="{00000000-0005-0000-0000-00009D0C0000}"/>
    <cellStyle name="Dziesietny_Invoices2001Slovakia_Book1_1_Book1_3" xfId="3175" xr:uid="{00000000-0005-0000-0000-00009E0C0000}"/>
    <cellStyle name="Dziesiętny_Invoices2001Slovakia_Book1_1_Book1_3" xfId="3176" xr:uid="{00000000-0005-0000-0000-00009F0C0000}"/>
    <cellStyle name="Dziesietny_Invoices2001Slovakia_Book1_1_Book1_Bao cao danh muc cac cong trinh tren dia ban huyen 4-2010" xfId="3177" xr:uid="{00000000-0005-0000-0000-0000A00C0000}"/>
    <cellStyle name="Dziesiętny_Invoices2001Slovakia_Book1_1_Book1_Bao cao danh muc cac cong trinh tren dia ban huyen 4-2010" xfId="3178" xr:uid="{00000000-0005-0000-0000-0000A10C0000}"/>
    <cellStyle name="Dziesietny_Invoices2001Slovakia_Book1_1_Book1_bieu ke hoach dau thau" xfId="3179" xr:uid="{00000000-0005-0000-0000-0000A20C0000}"/>
    <cellStyle name="Dziesiętny_Invoices2001Slovakia_Book1_1_Book1_bieu ke hoach dau thau" xfId="3180" xr:uid="{00000000-0005-0000-0000-0000A30C0000}"/>
    <cellStyle name="Dziesietny_Invoices2001Slovakia_Book1_1_Book1_bieu ke hoach dau thau 2" xfId="3181" xr:uid="{00000000-0005-0000-0000-0000A40C0000}"/>
    <cellStyle name="Dziesiętny_Invoices2001Slovakia_Book1_1_Book1_bieu ke hoach dau thau 2" xfId="3182" xr:uid="{00000000-0005-0000-0000-0000A50C0000}"/>
    <cellStyle name="Dziesietny_Invoices2001Slovakia_Book1_1_Book1_bieu ke hoach dau thau 2 2" xfId="3183" xr:uid="{00000000-0005-0000-0000-0000A60C0000}"/>
    <cellStyle name="Dziesiętny_Invoices2001Slovakia_Book1_1_Book1_bieu ke hoach dau thau 2 2" xfId="3184" xr:uid="{00000000-0005-0000-0000-0000A70C0000}"/>
    <cellStyle name="Dziesietny_Invoices2001Slovakia_Book1_1_Book1_bieu ke hoach dau thau 3" xfId="3185" xr:uid="{00000000-0005-0000-0000-0000A80C0000}"/>
    <cellStyle name="Dziesiętny_Invoices2001Slovakia_Book1_1_Book1_bieu ke hoach dau thau 3" xfId="3186" xr:uid="{00000000-0005-0000-0000-0000A90C0000}"/>
    <cellStyle name="Dziesietny_Invoices2001Slovakia_Book1_1_Book1_bieu ke hoach dau thau 3 2" xfId="3187" xr:uid="{00000000-0005-0000-0000-0000AA0C0000}"/>
    <cellStyle name="Dziesiętny_Invoices2001Slovakia_Book1_1_Book1_bieu ke hoach dau thau 3 2" xfId="3188" xr:uid="{00000000-0005-0000-0000-0000AB0C0000}"/>
    <cellStyle name="Dziesietny_Invoices2001Slovakia_Book1_1_Book1_bieu ke hoach dau thau truong mam non SKH" xfId="3189" xr:uid="{00000000-0005-0000-0000-0000AC0C0000}"/>
    <cellStyle name="Dziesiętny_Invoices2001Slovakia_Book1_1_Book1_bieu ke hoach dau thau truong mam non SKH" xfId="3190" xr:uid="{00000000-0005-0000-0000-0000AD0C0000}"/>
    <cellStyle name="Dziesietny_Invoices2001Slovakia_Book1_1_Book1_bieu ke hoach dau thau truong mam non SKH 2" xfId="3191" xr:uid="{00000000-0005-0000-0000-0000AE0C0000}"/>
    <cellStyle name="Dziesiętny_Invoices2001Slovakia_Book1_1_Book1_bieu ke hoach dau thau truong mam non SKH 2" xfId="3192" xr:uid="{00000000-0005-0000-0000-0000AF0C0000}"/>
    <cellStyle name="Dziesietny_Invoices2001Slovakia_Book1_1_Book1_bieu ke hoach dau thau truong mam non SKH 2 2" xfId="3193" xr:uid="{00000000-0005-0000-0000-0000B00C0000}"/>
    <cellStyle name="Dziesiętny_Invoices2001Slovakia_Book1_1_Book1_bieu ke hoach dau thau truong mam non SKH 2 2" xfId="3194" xr:uid="{00000000-0005-0000-0000-0000B10C0000}"/>
    <cellStyle name="Dziesietny_Invoices2001Slovakia_Book1_1_Book1_bieu ke hoach dau thau truong mam non SKH 3" xfId="3195" xr:uid="{00000000-0005-0000-0000-0000B20C0000}"/>
    <cellStyle name="Dziesiętny_Invoices2001Slovakia_Book1_1_Book1_bieu ke hoach dau thau truong mam non SKH 3" xfId="3196" xr:uid="{00000000-0005-0000-0000-0000B30C0000}"/>
    <cellStyle name="Dziesietny_Invoices2001Slovakia_Book1_1_Book1_bieu ke hoach dau thau truong mam non SKH 3 2" xfId="3197" xr:uid="{00000000-0005-0000-0000-0000B40C0000}"/>
    <cellStyle name="Dziesiętny_Invoices2001Slovakia_Book1_1_Book1_bieu ke hoach dau thau truong mam non SKH 3 2" xfId="3198" xr:uid="{00000000-0005-0000-0000-0000B50C0000}"/>
    <cellStyle name="Dziesietny_Invoices2001Slovakia_Book1_1_Book1_bieu tong hop lai kh von 2011 gui phong TH-KTDN" xfId="3199" xr:uid="{00000000-0005-0000-0000-0000B60C0000}"/>
    <cellStyle name="Dziesiętny_Invoices2001Slovakia_Book1_1_Book1_bieu tong hop lai kh von 2011 gui phong TH-KTDN" xfId="3200" xr:uid="{00000000-0005-0000-0000-0000B70C0000}"/>
    <cellStyle name="Dziesietny_Invoices2001Slovakia_Book1_1_Book1_bieu tong hop lai kh von 2011 gui phong TH-KTDN 2" xfId="3201" xr:uid="{00000000-0005-0000-0000-0000B80C0000}"/>
    <cellStyle name="Dziesiętny_Invoices2001Slovakia_Book1_1_Book1_bieu tong hop lai kh von 2011 gui phong TH-KTDN 2" xfId="3202" xr:uid="{00000000-0005-0000-0000-0000B90C0000}"/>
    <cellStyle name="Dziesietny_Invoices2001Slovakia_Book1_1_Book1_bieu tong hop lai kh von 2011 gui phong TH-KTDN 2 2" xfId="3203" xr:uid="{00000000-0005-0000-0000-0000BA0C0000}"/>
    <cellStyle name="Dziesiętny_Invoices2001Slovakia_Book1_1_Book1_bieu tong hop lai kh von 2011 gui phong TH-KTDN 2 2" xfId="3204" xr:uid="{00000000-0005-0000-0000-0000BB0C0000}"/>
    <cellStyle name="Dziesietny_Invoices2001Slovakia_Book1_1_Book1_bieu tong hop lai kh von 2011 gui phong TH-KTDN 3" xfId="3205" xr:uid="{00000000-0005-0000-0000-0000BC0C0000}"/>
    <cellStyle name="Dziesiętny_Invoices2001Slovakia_Book1_1_Book1_bieu tong hop lai kh von 2011 gui phong TH-KTDN 3" xfId="3206" xr:uid="{00000000-0005-0000-0000-0000BD0C0000}"/>
    <cellStyle name="Dziesietny_Invoices2001Slovakia_Book1_1_Book1_bieu tong hop lai kh von 2011 gui phong TH-KTDN 3 2" xfId="3207" xr:uid="{00000000-0005-0000-0000-0000BE0C0000}"/>
    <cellStyle name="Dziesiętny_Invoices2001Slovakia_Book1_1_Book1_bieu tong hop lai kh von 2011 gui phong TH-KTDN 3 2" xfId="3208" xr:uid="{00000000-0005-0000-0000-0000BF0C0000}"/>
    <cellStyle name="Dziesietny_Invoices2001Slovakia_Book1_1_Book1_bieu tong hop lai kh von 2011 gui phong TH-KTDN_BIEU KE HOACH  2015 (KTN 6.11 sua)" xfId="3209" xr:uid="{00000000-0005-0000-0000-0000C00C0000}"/>
    <cellStyle name="Dziesiętny_Invoices2001Slovakia_Book1_1_Book1_bieu tong hop lai kh von 2011 gui phong TH-KTDN_BIEU KE HOACH  2015 (KTN 6.11 sua)" xfId="3210" xr:uid="{00000000-0005-0000-0000-0000C10C0000}"/>
    <cellStyle name="Dziesietny_Invoices2001Slovakia_Book1_1_Book1_Book1" xfId="3211" xr:uid="{00000000-0005-0000-0000-0000C20C0000}"/>
    <cellStyle name="Dziesiętny_Invoices2001Slovakia_Book1_1_Book1_Book1" xfId="3212" xr:uid="{00000000-0005-0000-0000-0000C30C0000}"/>
    <cellStyle name="Dziesietny_Invoices2001Slovakia_Book1_1_Book1_Book1 2" xfId="3213" xr:uid="{00000000-0005-0000-0000-0000C40C0000}"/>
    <cellStyle name="Dziesiętny_Invoices2001Slovakia_Book1_1_Book1_Book1 2" xfId="3214" xr:uid="{00000000-0005-0000-0000-0000C50C0000}"/>
    <cellStyle name="Dziesietny_Invoices2001Slovakia_Book1_1_Book1_Book1 2 2" xfId="3215" xr:uid="{00000000-0005-0000-0000-0000C60C0000}"/>
    <cellStyle name="Dziesiętny_Invoices2001Slovakia_Book1_1_Book1_Book1 2 2" xfId="3216" xr:uid="{00000000-0005-0000-0000-0000C70C0000}"/>
    <cellStyle name="Dziesietny_Invoices2001Slovakia_Book1_1_Book1_Book1 3" xfId="3217" xr:uid="{00000000-0005-0000-0000-0000C80C0000}"/>
    <cellStyle name="Dziesiętny_Invoices2001Slovakia_Book1_1_Book1_Book1 3" xfId="3218" xr:uid="{00000000-0005-0000-0000-0000C90C0000}"/>
    <cellStyle name="Dziesietny_Invoices2001Slovakia_Book1_1_Book1_Book1 3 2" xfId="3219" xr:uid="{00000000-0005-0000-0000-0000CA0C0000}"/>
    <cellStyle name="Dziesiętny_Invoices2001Slovakia_Book1_1_Book1_Book1 3 2" xfId="3220" xr:uid="{00000000-0005-0000-0000-0000CB0C0000}"/>
    <cellStyle name="Dziesietny_Invoices2001Slovakia_Book1_1_Book1_Book1_1" xfId="3221" xr:uid="{00000000-0005-0000-0000-0000CC0C0000}"/>
    <cellStyle name="Dziesiętny_Invoices2001Slovakia_Book1_1_Book1_Book1_1" xfId="3222" xr:uid="{00000000-0005-0000-0000-0000CD0C0000}"/>
    <cellStyle name="Dziesietny_Invoices2001Slovakia_Book1_1_Book1_Book1_1 2" xfId="3223" xr:uid="{00000000-0005-0000-0000-0000CE0C0000}"/>
    <cellStyle name="Dziesiętny_Invoices2001Slovakia_Book1_1_Book1_Book1_1 2" xfId="3224" xr:uid="{00000000-0005-0000-0000-0000CF0C0000}"/>
    <cellStyle name="Dziesietny_Invoices2001Slovakia_Book1_1_Book1_Book1_1 2 2" xfId="3225" xr:uid="{00000000-0005-0000-0000-0000D00C0000}"/>
    <cellStyle name="Dziesiętny_Invoices2001Slovakia_Book1_1_Book1_Book1_1 2 2" xfId="3226" xr:uid="{00000000-0005-0000-0000-0000D10C0000}"/>
    <cellStyle name="Dziesietny_Invoices2001Slovakia_Book1_1_Book1_Book1_1 3" xfId="3227" xr:uid="{00000000-0005-0000-0000-0000D20C0000}"/>
    <cellStyle name="Dziesiętny_Invoices2001Slovakia_Book1_1_Book1_Book1_1 3" xfId="3228" xr:uid="{00000000-0005-0000-0000-0000D30C0000}"/>
    <cellStyle name="Dziesietny_Invoices2001Slovakia_Book1_1_Book1_Book1_1 3 2" xfId="3229" xr:uid="{00000000-0005-0000-0000-0000D40C0000}"/>
    <cellStyle name="Dziesiętny_Invoices2001Slovakia_Book1_1_Book1_Book1_1 3 2" xfId="3230" xr:uid="{00000000-0005-0000-0000-0000D50C0000}"/>
    <cellStyle name="Dziesietny_Invoices2001Slovakia_Book1_1_Book1_Book1_DTTD chieng chan Tham lai 29-9-2009" xfId="3231" xr:uid="{00000000-0005-0000-0000-0000D60C0000}"/>
    <cellStyle name="Dziesiętny_Invoices2001Slovakia_Book1_1_Book1_Book1_DTTD chieng chan Tham lai 29-9-2009" xfId="3232" xr:uid="{00000000-0005-0000-0000-0000D70C0000}"/>
    <cellStyle name="Dziesietny_Invoices2001Slovakia_Book1_1_Book1_Book1_DTTD chieng chan Tham lai 29-9-2009 2" xfId="3233" xr:uid="{00000000-0005-0000-0000-0000D80C0000}"/>
    <cellStyle name="Dziesiętny_Invoices2001Slovakia_Book1_1_Book1_Book1_DTTD chieng chan Tham lai 29-9-2009 2" xfId="3234" xr:uid="{00000000-0005-0000-0000-0000D90C0000}"/>
    <cellStyle name="Dziesietny_Invoices2001Slovakia_Book1_1_Book1_Book1_DTTD chieng chan Tham lai 29-9-2009 2 2" xfId="3235" xr:uid="{00000000-0005-0000-0000-0000DA0C0000}"/>
    <cellStyle name="Dziesiętny_Invoices2001Slovakia_Book1_1_Book1_Book1_DTTD chieng chan Tham lai 29-9-2009 2 2" xfId="3236" xr:uid="{00000000-0005-0000-0000-0000DB0C0000}"/>
    <cellStyle name="Dziesietny_Invoices2001Slovakia_Book1_1_Book1_Book1_DTTD chieng chan Tham lai 29-9-2009 3" xfId="3237" xr:uid="{00000000-0005-0000-0000-0000DC0C0000}"/>
    <cellStyle name="Dziesiętny_Invoices2001Slovakia_Book1_1_Book1_Book1_DTTD chieng chan Tham lai 29-9-2009 3" xfId="3238" xr:uid="{00000000-0005-0000-0000-0000DD0C0000}"/>
    <cellStyle name="Dziesietny_Invoices2001Slovakia_Book1_1_Book1_Book1_DTTD chieng chan Tham lai 29-9-2009 3 2" xfId="3239" xr:uid="{00000000-0005-0000-0000-0000DE0C0000}"/>
    <cellStyle name="Dziesiętny_Invoices2001Slovakia_Book1_1_Book1_Book1_DTTD chieng chan Tham lai 29-9-2009 3 2" xfId="3240" xr:uid="{00000000-0005-0000-0000-0000DF0C0000}"/>
    <cellStyle name="Dziesietny_Invoices2001Slovakia_Book1_1_Book1_Book1_Ke hoach 2010 (theo doi 11-8-2010)" xfId="3241" xr:uid="{00000000-0005-0000-0000-0000E00C0000}"/>
    <cellStyle name="Dziesiętny_Invoices2001Slovakia_Book1_1_Book1_Book1_Ke hoach 2010 (theo doi 11-8-2010)" xfId="3242" xr:uid="{00000000-0005-0000-0000-0000E10C0000}"/>
    <cellStyle name="Dziesietny_Invoices2001Slovakia_Book1_1_Book1_Book1_Ke hoach 2010 (theo doi 11-8-2010) 2" xfId="3243" xr:uid="{00000000-0005-0000-0000-0000E20C0000}"/>
    <cellStyle name="Dziesiętny_Invoices2001Slovakia_Book1_1_Book1_Book1_Ke hoach 2010 (theo doi 11-8-2010) 2" xfId="3244" xr:uid="{00000000-0005-0000-0000-0000E30C0000}"/>
    <cellStyle name="Dziesietny_Invoices2001Slovakia_Book1_1_Book1_Book1_Ke hoach 2010 (theo doi 11-8-2010) 2 2" xfId="3245" xr:uid="{00000000-0005-0000-0000-0000E40C0000}"/>
    <cellStyle name="Dziesiętny_Invoices2001Slovakia_Book1_1_Book1_Book1_Ke hoach 2010 (theo doi 11-8-2010) 2 2" xfId="3246" xr:uid="{00000000-0005-0000-0000-0000E50C0000}"/>
    <cellStyle name="Dziesietny_Invoices2001Slovakia_Book1_1_Book1_Book1_Ke hoach 2010 (theo doi 11-8-2010) 3" xfId="3247" xr:uid="{00000000-0005-0000-0000-0000E60C0000}"/>
    <cellStyle name="Dziesiętny_Invoices2001Slovakia_Book1_1_Book1_Book1_Ke hoach 2010 (theo doi 11-8-2010) 3" xfId="3248" xr:uid="{00000000-0005-0000-0000-0000E70C0000}"/>
    <cellStyle name="Dziesietny_Invoices2001Slovakia_Book1_1_Book1_Book1_Ke hoach 2010 (theo doi 11-8-2010) 3 2" xfId="3249" xr:uid="{00000000-0005-0000-0000-0000E80C0000}"/>
    <cellStyle name="Dziesiętny_Invoices2001Slovakia_Book1_1_Book1_Book1_Ke hoach 2010 (theo doi 11-8-2010) 3 2" xfId="3250" xr:uid="{00000000-0005-0000-0000-0000E90C0000}"/>
    <cellStyle name="Dziesietny_Invoices2001Slovakia_Book1_1_Book1_Book1_Ke hoach 2010 (theo doi 11-8-2010)_BIEU KE HOACH  2015 (KTN 6.11 sua)" xfId="3251" xr:uid="{00000000-0005-0000-0000-0000EA0C0000}"/>
    <cellStyle name="Dziesiętny_Invoices2001Slovakia_Book1_1_Book1_Book1_Ke hoach 2010 (theo doi 11-8-2010)_BIEU KE HOACH  2015 (KTN 6.11 sua)" xfId="3252" xr:uid="{00000000-0005-0000-0000-0000EB0C0000}"/>
    <cellStyle name="Dziesietny_Invoices2001Slovakia_Book1_1_Book1_Book1_ke hoach dau thau 30-6-2010" xfId="3253" xr:uid="{00000000-0005-0000-0000-0000EC0C0000}"/>
    <cellStyle name="Dziesiętny_Invoices2001Slovakia_Book1_1_Book1_Book1_ke hoach dau thau 30-6-2010" xfId="3254" xr:uid="{00000000-0005-0000-0000-0000ED0C0000}"/>
    <cellStyle name="Dziesietny_Invoices2001Slovakia_Book1_1_Book1_Book1_ke hoach dau thau 30-6-2010 2" xfId="3255" xr:uid="{00000000-0005-0000-0000-0000EE0C0000}"/>
    <cellStyle name="Dziesiętny_Invoices2001Slovakia_Book1_1_Book1_Book1_ke hoach dau thau 30-6-2010 2" xfId="3256" xr:uid="{00000000-0005-0000-0000-0000EF0C0000}"/>
    <cellStyle name="Dziesietny_Invoices2001Slovakia_Book1_1_Book1_Book1_ke hoach dau thau 30-6-2010 2 2" xfId="3257" xr:uid="{00000000-0005-0000-0000-0000F00C0000}"/>
    <cellStyle name="Dziesiętny_Invoices2001Slovakia_Book1_1_Book1_Book1_ke hoach dau thau 30-6-2010 2 2" xfId="3258" xr:uid="{00000000-0005-0000-0000-0000F10C0000}"/>
    <cellStyle name="Dziesietny_Invoices2001Slovakia_Book1_1_Book1_Book1_ke hoach dau thau 30-6-2010 3" xfId="3259" xr:uid="{00000000-0005-0000-0000-0000F20C0000}"/>
    <cellStyle name="Dziesiętny_Invoices2001Slovakia_Book1_1_Book1_Book1_ke hoach dau thau 30-6-2010 3" xfId="3260" xr:uid="{00000000-0005-0000-0000-0000F30C0000}"/>
    <cellStyle name="Dziesietny_Invoices2001Slovakia_Book1_1_Book1_Book1_ke hoach dau thau 30-6-2010 3 2" xfId="3261" xr:uid="{00000000-0005-0000-0000-0000F40C0000}"/>
    <cellStyle name="Dziesiętny_Invoices2001Slovakia_Book1_1_Book1_Book1_ke hoach dau thau 30-6-2010 3 2" xfId="3262" xr:uid="{00000000-0005-0000-0000-0000F50C0000}"/>
    <cellStyle name="Dziesietny_Invoices2001Slovakia_Book1_1_Book1_Book1_ke hoach dau thau 30-6-2010_BIEU KE HOACH  2015 (KTN 6.11 sua)" xfId="3263" xr:uid="{00000000-0005-0000-0000-0000F60C0000}"/>
    <cellStyle name="Dziesiętny_Invoices2001Slovakia_Book1_1_Book1_Book1_ke hoach dau thau 30-6-2010_BIEU KE HOACH  2015 (KTN 6.11 sua)" xfId="3264" xr:uid="{00000000-0005-0000-0000-0000F70C0000}"/>
    <cellStyle name="Dziesietny_Invoices2001Slovakia_Book1_1_Book1_Copy of KH PHAN BO VON ĐỐI ỨNG NAM 2011 (30 TY phuong án gop WB)" xfId="3265" xr:uid="{00000000-0005-0000-0000-0000F80C0000}"/>
    <cellStyle name="Dziesiętny_Invoices2001Slovakia_Book1_1_Book1_Copy of KH PHAN BO VON ĐỐI ỨNG NAM 2011 (30 TY phuong án gop WB)" xfId="3266" xr:uid="{00000000-0005-0000-0000-0000F90C0000}"/>
    <cellStyle name="Dziesietny_Invoices2001Slovakia_Book1_1_Book1_Copy of KH PHAN BO VON ĐỐI ỨNG NAM 2011 (30 TY phuong án gop WB) 2" xfId="3267" xr:uid="{00000000-0005-0000-0000-0000FA0C0000}"/>
    <cellStyle name="Dziesiętny_Invoices2001Slovakia_Book1_1_Book1_Copy of KH PHAN BO VON ĐỐI ỨNG NAM 2011 (30 TY phuong án gop WB) 2" xfId="3268" xr:uid="{00000000-0005-0000-0000-0000FB0C0000}"/>
    <cellStyle name="Dziesietny_Invoices2001Slovakia_Book1_1_Book1_Copy of KH PHAN BO VON ĐỐI ỨNG NAM 2011 (30 TY phuong án gop WB) 2 2" xfId="3269" xr:uid="{00000000-0005-0000-0000-0000FC0C0000}"/>
    <cellStyle name="Dziesiętny_Invoices2001Slovakia_Book1_1_Book1_Copy of KH PHAN BO VON ĐỐI ỨNG NAM 2011 (30 TY phuong án gop WB) 2 2" xfId="3270" xr:uid="{00000000-0005-0000-0000-0000FD0C0000}"/>
    <cellStyle name="Dziesietny_Invoices2001Slovakia_Book1_1_Book1_Copy of KH PHAN BO VON ĐỐI ỨNG NAM 2011 (30 TY phuong án gop WB) 3" xfId="3271" xr:uid="{00000000-0005-0000-0000-0000FE0C0000}"/>
    <cellStyle name="Dziesiętny_Invoices2001Slovakia_Book1_1_Book1_Copy of KH PHAN BO VON ĐỐI ỨNG NAM 2011 (30 TY phuong án gop WB) 3" xfId="3272" xr:uid="{00000000-0005-0000-0000-0000FF0C0000}"/>
    <cellStyle name="Dziesietny_Invoices2001Slovakia_Book1_1_Book1_Copy of KH PHAN BO VON ĐỐI ỨNG NAM 2011 (30 TY phuong án gop WB) 3 2" xfId="3273" xr:uid="{00000000-0005-0000-0000-0000000D0000}"/>
    <cellStyle name="Dziesiętny_Invoices2001Slovakia_Book1_1_Book1_Copy of KH PHAN BO VON ĐỐI ỨNG NAM 2011 (30 TY phuong án gop WB) 3 2" xfId="3274" xr:uid="{00000000-0005-0000-0000-0000010D0000}"/>
    <cellStyle name="Dziesietny_Invoices2001Slovakia_Book1_1_Book1_Copy of KH PHAN BO VON ĐỐI ỨNG NAM 2011 (30 TY phuong án gop WB)_BIEU KE HOACH  2015 (KTN 6.11 sua)" xfId="3275" xr:uid="{00000000-0005-0000-0000-0000020D0000}"/>
    <cellStyle name="Dziesiętny_Invoices2001Slovakia_Book1_1_Book1_Copy of KH PHAN BO VON ĐỐI ỨNG NAM 2011 (30 TY phuong án gop WB)_BIEU KE HOACH  2015 (KTN 6.11 sua)" xfId="3276" xr:uid="{00000000-0005-0000-0000-0000030D0000}"/>
    <cellStyle name="Dziesietny_Invoices2001Slovakia_Book1_1_Book1_DTTD chieng chan Tham lai 29-9-2009" xfId="3277" xr:uid="{00000000-0005-0000-0000-0000040D0000}"/>
    <cellStyle name="Dziesiętny_Invoices2001Slovakia_Book1_1_Book1_DTTD chieng chan Tham lai 29-9-2009" xfId="3278" xr:uid="{00000000-0005-0000-0000-0000050D0000}"/>
    <cellStyle name="Dziesietny_Invoices2001Slovakia_Book1_1_Book1_DTTD chieng chan Tham lai 29-9-2009 2" xfId="3279" xr:uid="{00000000-0005-0000-0000-0000060D0000}"/>
    <cellStyle name="Dziesiętny_Invoices2001Slovakia_Book1_1_Book1_DTTD chieng chan Tham lai 29-9-2009 2" xfId="3280" xr:uid="{00000000-0005-0000-0000-0000070D0000}"/>
    <cellStyle name="Dziesietny_Invoices2001Slovakia_Book1_1_Book1_DTTD chieng chan Tham lai 29-9-2009 2 2" xfId="3281" xr:uid="{00000000-0005-0000-0000-0000080D0000}"/>
    <cellStyle name="Dziesiętny_Invoices2001Slovakia_Book1_1_Book1_DTTD chieng chan Tham lai 29-9-2009 2 2" xfId="3282" xr:uid="{00000000-0005-0000-0000-0000090D0000}"/>
    <cellStyle name="Dziesietny_Invoices2001Slovakia_Book1_1_Book1_DTTD chieng chan Tham lai 29-9-2009 3" xfId="3283" xr:uid="{00000000-0005-0000-0000-00000A0D0000}"/>
    <cellStyle name="Dziesiętny_Invoices2001Slovakia_Book1_1_Book1_DTTD chieng chan Tham lai 29-9-2009 3" xfId="3284" xr:uid="{00000000-0005-0000-0000-00000B0D0000}"/>
    <cellStyle name="Dziesietny_Invoices2001Slovakia_Book1_1_Book1_DTTD chieng chan Tham lai 29-9-2009 3 2" xfId="3285" xr:uid="{00000000-0005-0000-0000-00000C0D0000}"/>
    <cellStyle name="Dziesiętny_Invoices2001Slovakia_Book1_1_Book1_DTTD chieng chan Tham lai 29-9-2009 3 2" xfId="3286" xr:uid="{00000000-0005-0000-0000-00000D0D0000}"/>
    <cellStyle name="Dziesietny_Invoices2001Slovakia_Book1_1_Book1_DTTD chieng chan Tham lai 29-9-2009_BIEU KE HOACH  2015 (KTN 6.11 sua)" xfId="3287" xr:uid="{00000000-0005-0000-0000-00000E0D0000}"/>
    <cellStyle name="Dziesiętny_Invoices2001Slovakia_Book1_1_Book1_DTTD chieng chan Tham lai 29-9-2009_BIEU KE HOACH  2015 (KTN 6.11 sua)" xfId="3288" xr:uid="{00000000-0005-0000-0000-00000F0D0000}"/>
    <cellStyle name="Dziesietny_Invoices2001Slovakia_Book1_1_Book1_Du toan nuoc San Thang (GD2)" xfId="3289" xr:uid="{00000000-0005-0000-0000-0000100D0000}"/>
    <cellStyle name="Dziesiętny_Invoices2001Slovakia_Book1_1_Book1_Du toan nuoc San Thang (GD2)" xfId="3290" xr:uid="{00000000-0005-0000-0000-0000110D0000}"/>
    <cellStyle name="Dziesietny_Invoices2001Slovakia_Book1_1_Book1_Du toan nuoc San Thang (GD2) 2" xfId="3291" xr:uid="{00000000-0005-0000-0000-0000120D0000}"/>
    <cellStyle name="Dziesiętny_Invoices2001Slovakia_Book1_1_Book1_Du toan nuoc San Thang (GD2) 2" xfId="3292" xr:uid="{00000000-0005-0000-0000-0000130D0000}"/>
    <cellStyle name="Dziesietny_Invoices2001Slovakia_Book1_1_Book1_Du toan nuoc San Thang (GD2) 2 2" xfId="3293" xr:uid="{00000000-0005-0000-0000-0000140D0000}"/>
    <cellStyle name="Dziesiętny_Invoices2001Slovakia_Book1_1_Book1_Du toan nuoc San Thang (GD2) 2 2" xfId="3294" xr:uid="{00000000-0005-0000-0000-0000150D0000}"/>
    <cellStyle name="Dziesietny_Invoices2001Slovakia_Book1_1_Book1_Du toan nuoc San Thang (GD2) 3" xfId="3295" xr:uid="{00000000-0005-0000-0000-0000160D0000}"/>
    <cellStyle name="Dziesiętny_Invoices2001Slovakia_Book1_1_Book1_Du toan nuoc San Thang (GD2) 3" xfId="3296" xr:uid="{00000000-0005-0000-0000-0000170D0000}"/>
    <cellStyle name="Dziesietny_Invoices2001Slovakia_Book1_1_Book1_Du toan nuoc San Thang (GD2) 3 2" xfId="3297" xr:uid="{00000000-0005-0000-0000-0000180D0000}"/>
    <cellStyle name="Dziesiętny_Invoices2001Slovakia_Book1_1_Book1_Du toan nuoc San Thang (GD2) 3 2" xfId="3298" xr:uid="{00000000-0005-0000-0000-0000190D0000}"/>
    <cellStyle name="Dziesietny_Invoices2001Slovakia_Book1_1_Book1_Ke hoach 2010 (theo doi 11-8-2010)" xfId="3299" xr:uid="{00000000-0005-0000-0000-00001A0D0000}"/>
    <cellStyle name="Dziesiętny_Invoices2001Slovakia_Book1_1_Book1_Ke hoach 2010 (theo doi 11-8-2010)" xfId="3300" xr:uid="{00000000-0005-0000-0000-00001B0D0000}"/>
    <cellStyle name="Dziesietny_Invoices2001Slovakia_Book1_1_Book1_Ke hoach 2010 (theo doi 11-8-2010) 2" xfId="3301" xr:uid="{00000000-0005-0000-0000-00001C0D0000}"/>
    <cellStyle name="Dziesiętny_Invoices2001Slovakia_Book1_1_Book1_Ke hoach 2010 (theo doi 11-8-2010) 2" xfId="3302" xr:uid="{00000000-0005-0000-0000-00001D0D0000}"/>
    <cellStyle name="Dziesietny_Invoices2001Slovakia_Book1_1_Book1_Ke hoach 2010 (theo doi 11-8-2010) 2 2" xfId="3303" xr:uid="{00000000-0005-0000-0000-00001E0D0000}"/>
    <cellStyle name="Dziesiętny_Invoices2001Slovakia_Book1_1_Book1_Ke hoach 2010 (theo doi 11-8-2010) 2 2" xfId="3304" xr:uid="{00000000-0005-0000-0000-00001F0D0000}"/>
    <cellStyle name="Dziesietny_Invoices2001Slovakia_Book1_1_Book1_Ke hoach 2010 (theo doi 11-8-2010) 3" xfId="3305" xr:uid="{00000000-0005-0000-0000-0000200D0000}"/>
    <cellStyle name="Dziesiętny_Invoices2001Slovakia_Book1_1_Book1_Ke hoach 2010 (theo doi 11-8-2010) 3" xfId="3306" xr:uid="{00000000-0005-0000-0000-0000210D0000}"/>
    <cellStyle name="Dziesietny_Invoices2001Slovakia_Book1_1_Book1_Ke hoach 2010 (theo doi 11-8-2010) 3 2" xfId="3307" xr:uid="{00000000-0005-0000-0000-0000220D0000}"/>
    <cellStyle name="Dziesiętny_Invoices2001Slovakia_Book1_1_Book1_Ke hoach 2010 (theo doi 11-8-2010) 3 2" xfId="3308" xr:uid="{00000000-0005-0000-0000-0000230D0000}"/>
    <cellStyle name="Dziesietny_Invoices2001Slovakia_Book1_1_Book1_ke hoach dau thau 30-6-2010" xfId="3309" xr:uid="{00000000-0005-0000-0000-0000240D0000}"/>
    <cellStyle name="Dziesiętny_Invoices2001Slovakia_Book1_1_Book1_ke hoach dau thau 30-6-2010" xfId="3310" xr:uid="{00000000-0005-0000-0000-0000250D0000}"/>
    <cellStyle name="Dziesietny_Invoices2001Slovakia_Book1_1_Book1_ke hoach dau thau 30-6-2010 2" xfId="3311" xr:uid="{00000000-0005-0000-0000-0000260D0000}"/>
    <cellStyle name="Dziesiętny_Invoices2001Slovakia_Book1_1_Book1_ke hoach dau thau 30-6-2010 2" xfId="3312" xr:uid="{00000000-0005-0000-0000-0000270D0000}"/>
    <cellStyle name="Dziesietny_Invoices2001Slovakia_Book1_1_Book1_ke hoach dau thau 30-6-2010 2 2" xfId="3313" xr:uid="{00000000-0005-0000-0000-0000280D0000}"/>
    <cellStyle name="Dziesiętny_Invoices2001Slovakia_Book1_1_Book1_ke hoach dau thau 30-6-2010 2 2" xfId="3314" xr:uid="{00000000-0005-0000-0000-0000290D0000}"/>
    <cellStyle name="Dziesietny_Invoices2001Slovakia_Book1_1_Book1_ke hoach dau thau 30-6-2010 3" xfId="3315" xr:uid="{00000000-0005-0000-0000-00002A0D0000}"/>
    <cellStyle name="Dziesiętny_Invoices2001Slovakia_Book1_1_Book1_ke hoach dau thau 30-6-2010 3" xfId="3316" xr:uid="{00000000-0005-0000-0000-00002B0D0000}"/>
    <cellStyle name="Dziesietny_Invoices2001Slovakia_Book1_1_Book1_ke hoach dau thau 30-6-2010 3 2" xfId="3317" xr:uid="{00000000-0005-0000-0000-00002C0D0000}"/>
    <cellStyle name="Dziesiętny_Invoices2001Slovakia_Book1_1_Book1_ke hoach dau thau 30-6-2010 3 2" xfId="3318" xr:uid="{00000000-0005-0000-0000-00002D0D0000}"/>
    <cellStyle name="Dziesietny_Invoices2001Slovakia_Book1_1_Book1_KH Von 2012 gui BKH 1" xfId="3319" xr:uid="{00000000-0005-0000-0000-00002E0D0000}"/>
    <cellStyle name="Dziesiętny_Invoices2001Slovakia_Book1_1_Book1_KH Von 2012 gui BKH 1" xfId="3320" xr:uid="{00000000-0005-0000-0000-00002F0D0000}"/>
    <cellStyle name="Dziesietny_Invoices2001Slovakia_Book1_1_Book1_KH Von 2012 gui BKH 1 2" xfId="3321" xr:uid="{00000000-0005-0000-0000-0000300D0000}"/>
    <cellStyle name="Dziesiętny_Invoices2001Slovakia_Book1_1_Book1_KH Von 2012 gui BKH 1 2" xfId="3322" xr:uid="{00000000-0005-0000-0000-0000310D0000}"/>
    <cellStyle name="Dziesietny_Invoices2001Slovakia_Book1_1_Book1_KH Von 2012 gui BKH 1 2 2" xfId="3323" xr:uid="{00000000-0005-0000-0000-0000320D0000}"/>
    <cellStyle name="Dziesiętny_Invoices2001Slovakia_Book1_1_Book1_KH Von 2012 gui BKH 1 2 2" xfId="3324" xr:uid="{00000000-0005-0000-0000-0000330D0000}"/>
    <cellStyle name="Dziesietny_Invoices2001Slovakia_Book1_1_Book1_KH Von 2012 gui BKH 1 3" xfId="3325" xr:uid="{00000000-0005-0000-0000-0000340D0000}"/>
    <cellStyle name="Dziesiętny_Invoices2001Slovakia_Book1_1_Book1_KH Von 2012 gui BKH 1 3" xfId="3326" xr:uid="{00000000-0005-0000-0000-0000350D0000}"/>
    <cellStyle name="Dziesietny_Invoices2001Slovakia_Book1_1_Book1_KH Von 2012 gui BKH 1 3 2" xfId="3327" xr:uid="{00000000-0005-0000-0000-0000360D0000}"/>
    <cellStyle name="Dziesiętny_Invoices2001Slovakia_Book1_1_Book1_KH Von 2012 gui BKH 1 3 2" xfId="3328" xr:uid="{00000000-0005-0000-0000-0000370D0000}"/>
    <cellStyle name="Dziesietny_Invoices2001Slovakia_Book1_1_Book1_KH Von 2012 gui BKH 1_BIEU KE HOACH  2015 (KTN 6.11 sua)" xfId="3329" xr:uid="{00000000-0005-0000-0000-0000380D0000}"/>
    <cellStyle name="Dziesiętny_Invoices2001Slovakia_Book1_1_Book1_KH Von 2012 gui BKH 1_BIEU KE HOACH  2015 (KTN 6.11 sua)" xfId="3330" xr:uid="{00000000-0005-0000-0000-0000390D0000}"/>
    <cellStyle name="Dziesietny_Invoices2001Slovakia_Book1_1_Book1_QD ke hoach dau thau" xfId="3331" xr:uid="{00000000-0005-0000-0000-00003A0D0000}"/>
    <cellStyle name="Dziesiętny_Invoices2001Slovakia_Book1_1_Book1_QD ke hoach dau thau" xfId="3332" xr:uid="{00000000-0005-0000-0000-00003B0D0000}"/>
    <cellStyle name="Dziesietny_Invoices2001Slovakia_Book1_1_Book1_QD ke hoach dau thau 2" xfId="3333" xr:uid="{00000000-0005-0000-0000-00003C0D0000}"/>
    <cellStyle name="Dziesiętny_Invoices2001Slovakia_Book1_1_Book1_QD ke hoach dau thau 2" xfId="3334" xr:uid="{00000000-0005-0000-0000-00003D0D0000}"/>
    <cellStyle name="Dziesietny_Invoices2001Slovakia_Book1_1_Book1_QD ke hoach dau thau 2 2" xfId="3335" xr:uid="{00000000-0005-0000-0000-00003E0D0000}"/>
    <cellStyle name="Dziesiętny_Invoices2001Slovakia_Book1_1_Book1_QD ke hoach dau thau 2 2" xfId="3336" xr:uid="{00000000-0005-0000-0000-00003F0D0000}"/>
    <cellStyle name="Dziesietny_Invoices2001Slovakia_Book1_1_Book1_QD ke hoach dau thau 3" xfId="3337" xr:uid="{00000000-0005-0000-0000-0000400D0000}"/>
    <cellStyle name="Dziesiętny_Invoices2001Slovakia_Book1_1_Book1_QD ke hoach dau thau 3" xfId="3338" xr:uid="{00000000-0005-0000-0000-0000410D0000}"/>
    <cellStyle name="Dziesietny_Invoices2001Slovakia_Book1_1_Book1_QD ke hoach dau thau 3 2" xfId="3339" xr:uid="{00000000-0005-0000-0000-0000420D0000}"/>
    <cellStyle name="Dziesiętny_Invoices2001Slovakia_Book1_1_Book1_QD ke hoach dau thau 3 2" xfId="3340" xr:uid="{00000000-0005-0000-0000-0000430D0000}"/>
    <cellStyle name="Dziesietny_Invoices2001Slovakia_Book1_1_Book1_tien luong" xfId="3341" xr:uid="{00000000-0005-0000-0000-0000440D0000}"/>
    <cellStyle name="Dziesiętny_Invoices2001Slovakia_Book1_1_Book1_tien luong" xfId="3342" xr:uid="{00000000-0005-0000-0000-0000450D0000}"/>
    <cellStyle name="Dziesietny_Invoices2001Slovakia_Book1_1_Book1_Tien luong chuan 01" xfId="3343" xr:uid="{00000000-0005-0000-0000-0000460D0000}"/>
    <cellStyle name="Dziesiętny_Invoices2001Slovakia_Book1_1_Book1_Tien luong chuan 01" xfId="3344" xr:uid="{00000000-0005-0000-0000-0000470D0000}"/>
    <cellStyle name="Dziesietny_Invoices2001Slovakia_Book1_1_Book1_tinh toan hoang ha" xfId="3345" xr:uid="{00000000-0005-0000-0000-0000480D0000}"/>
    <cellStyle name="Dziesiętny_Invoices2001Slovakia_Book1_1_Book1_tinh toan hoang ha" xfId="3346" xr:uid="{00000000-0005-0000-0000-0000490D0000}"/>
    <cellStyle name="Dziesietny_Invoices2001Slovakia_Book1_1_Book1_tinh toan hoang ha 2" xfId="3347" xr:uid="{00000000-0005-0000-0000-00004A0D0000}"/>
    <cellStyle name="Dziesiętny_Invoices2001Slovakia_Book1_1_Book1_tinh toan hoang ha 2" xfId="3348" xr:uid="{00000000-0005-0000-0000-00004B0D0000}"/>
    <cellStyle name="Dziesietny_Invoices2001Slovakia_Book1_1_Book1_tinh toan hoang ha 2 2" xfId="3349" xr:uid="{00000000-0005-0000-0000-00004C0D0000}"/>
    <cellStyle name="Dziesiętny_Invoices2001Slovakia_Book1_1_Book1_tinh toan hoang ha 2 2" xfId="3350" xr:uid="{00000000-0005-0000-0000-00004D0D0000}"/>
    <cellStyle name="Dziesietny_Invoices2001Slovakia_Book1_1_Book1_tinh toan hoang ha 3" xfId="3351" xr:uid="{00000000-0005-0000-0000-00004E0D0000}"/>
    <cellStyle name="Dziesiętny_Invoices2001Slovakia_Book1_1_Book1_tinh toan hoang ha 3" xfId="3352" xr:uid="{00000000-0005-0000-0000-00004F0D0000}"/>
    <cellStyle name="Dziesietny_Invoices2001Slovakia_Book1_1_Book1_tinh toan hoang ha 3 2" xfId="3353" xr:uid="{00000000-0005-0000-0000-0000500D0000}"/>
    <cellStyle name="Dziesiętny_Invoices2001Slovakia_Book1_1_Book1_tinh toan hoang ha 3 2" xfId="3354" xr:uid="{00000000-0005-0000-0000-0000510D0000}"/>
    <cellStyle name="Dziesietny_Invoices2001Slovakia_Book1_1_Book1_Tong von ĐTPT" xfId="3355" xr:uid="{00000000-0005-0000-0000-0000520D0000}"/>
    <cellStyle name="Dziesiętny_Invoices2001Slovakia_Book1_1_Book1_Tong von ĐTPT" xfId="3356" xr:uid="{00000000-0005-0000-0000-0000530D0000}"/>
    <cellStyle name="Dziesietny_Invoices2001Slovakia_Book1_1_Book1_Tong von ĐTPT 2" xfId="3357" xr:uid="{00000000-0005-0000-0000-0000540D0000}"/>
    <cellStyle name="Dziesiętny_Invoices2001Slovakia_Book1_1_Book1_Tong von ĐTPT 2" xfId="3358" xr:uid="{00000000-0005-0000-0000-0000550D0000}"/>
    <cellStyle name="Dziesietny_Invoices2001Slovakia_Book1_1_Book1_Tong von ĐTPT 2 2" xfId="3359" xr:uid="{00000000-0005-0000-0000-0000560D0000}"/>
    <cellStyle name="Dziesiętny_Invoices2001Slovakia_Book1_1_Book1_Tong von ĐTPT 2 2" xfId="3360" xr:uid="{00000000-0005-0000-0000-0000570D0000}"/>
    <cellStyle name="Dziesietny_Invoices2001Slovakia_Book1_1_Book1_Tong von ĐTPT 3" xfId="3361" xr:uid="{00000000-0005-0000-0000-0000580D0000}"/>
    <cellStyle name="Dziesiętny_Invoices2001Slovakia_Book1_1_Book1_Tong von ĐTPT 3" xfId="3362" xr:uid="{00000000-0005-0000-0000-0000590D0000}"/>
    <cellStyle name="Dziesietny_Invoices2001Slovakia_Book1_1_Book1_Tong von ĐTPT 3 2" xfId="3363" xr:uid="{00000000-0005-0000-0000-00005A0D0000}"/>
    <cellStyle name="Dziesiętny_Invoices2001Slovakia_Book1_1_Book1_Tong von ĐTPT 3 2" xfId="3364" xr:uid="{00000000-0005-0000-0000-00005B0D0000}"/>
    <cellStyle name="Dziesietny_Invoices2001Slovakia_Book1_1_Copy of KH PHAN BO VON ĐỐI ỨNG NAM 2011 (30 TY phuong án gop WB)" xfId="3365" xr:uid="{00000000-0005-0000-0000-00005C0D0000}"/>
    <cellStyle name="Dziesiętny_Invoices2001Slovakia_Book1_1_Copy of KH PHAN BO VON ĐỐI ỨNG NAM 2011 (30 TY phuong án gop WB)" xfId="3366" xr:uid="{00000000-0005-0000-0000-00005D0D0000}"/>
    <cellStyle name="Dziesietny_Invoices2001Slovakia_Book1_1_Copy of KH PHAN BO VON ĐỐI ỨNG NAM 2011 (30 TY phuong án gop WB) 2" xfId="3367" xr:uid="{00000000-0005-0000-0000-00005E0D0000}"/>
    <cellStyle name="Dziesiętny_Invoices2001Slovakia_Book1_1_Copy of KH PHAN BO VON ĐỐI ỨNG NAM 2011 (30 TY phuong án gop WB) 2" xfId="3368" xr:uid="{00000000-0005-0000-0000-00005F0D0000}"/>
    <cellStyle name="Dziesietny_Invoices2001Slovakia_Book1_1_Copy of KH PHAN BO VON ĐỐI ỨNG NAM 2011 (30 TY phuong án gop WB) 2 2" xfId="3369" xr:uid="{00000000-0005-0000-0000-0000600D0000}"/>
    <cellStyle name="Dziesiętny_Invoices2001Slovakia_Book1_1_Copy of KH PHAN BO VON ĐỐI ỨNG NAM 2011 (30 TY phuong án gop WB) 2 2" xfId="3370" xr:uid="{00000000-0005-0000-0000-0000610D0000}"/>
    <cellStyle name="Dziesietny_Invoices2001Slovakia_Book1_1_Copy of KH PHAN BO VON ĐỐI ỨNG NAM 2011 (30 TY phuong án gop WB) 3" xfId="3371" xr:uid="{00000000-0005-0000-0000-0000620D0000}"/>
    <cellStyle name="Dziesiętny_Invoices2001Slovakia_Book1_1_Copy of KH PHAN BO VON ĐỐI ỨNG NAM 2011 (30 TY phuong án gop WB) 3" xfId="3372" xr:uid="{00000000-0005-0000-0000-0000630D0000}"/>
    <cellStyle name="Dziesietny_Invoices2001Slovakia_Book1_1_Copy of KH PHAN BO VON ĐỐI ỨNG NAM 2011 (30 TY phuong án gop WB) 3 2" xfId="3373" xr:uid="{00000000-0005-0000-0000-0000640D0000}"/>
    <cellStyle name="Dziesiętny_Invoices2001Slovakia_Book1_1_Copy of KH PHAN BO VON ĐỐI ỨNG NAM 2011 (30 TY phuong án gop WB) 3 2" xfId="3374" xr:uid="{00000000-0005-0000-0000-0000650D0000}"/>
    <cellStyle name="Dziesietny_Invoices2001Slovakia_Book1_1_Copy of KH PHAN BO VON ĐỐI ỨNG NAM 2011 (30 TY phuong án gop WB)_BIEU KE HOACH  2015 (KTN 6.11 sua)" xfId="3375" xr:uid="{00000000-0005-0000-0000-0000660D0000}"/>
    <cellStyle name="Dziesiętny_Invoices2001Slovakia_Book1_1_Copy of KH PHAN BO VON ĐỐI ỨNG NAM 2011 (30 TY phuong án gop WB)_BIEU KE HOACH  2015 (KTN 6.11 sua)" xfId="3376" xr:uid="{00000000-0005-0000-0000-0000670D0000}"/>
    <cellStyle name="Dziesietny_Invoices2001Slovakia_Book1_1_Danh Mục KCM trinh BKH 2011 (BS 30A)" xfId="3377" xr:uid="{00000000-0005-0000-0000-0000680D0000}"/>
    <cellStyle name="Dziesiętny_Invoices2001Slovakia_Book1_1_Danh Mục KCM trinh BKH 2011 (BS 30A)" xfId="3378" xr:uid="{00000000-0005-0000-0000-0000690D0000}"/>
    <cellStyle name="Dziesietny_Invoices2001Slovakia_Book1_1_DTTD chieng chan Tham lai 29-9-2009" xfId="3379" xr:uid="{00000000-0005-0000-0000-00006A0D0000}"/>
    <cellStyle name="Dziesiętny_Invoices2001Slovakia_Book1_1_DTTD chieng chan Tham lai 29-9-2009" xfId="3380" xr:uid="{00000000-0005-0000-0000-00006B0D0000}"/>
    <cellStyle name="Dziesietny_Invoices2001Slovakia_Book1_1_DTTD chieng chan Tham lai 29-9-2009 2" xfId="3381" xr:uid="{00000000-0005-0000-0000-00006C0D0000}"/>
    <cellStyle name="Dziesiętny_Invoices2001Slovakia_Book1_1_DTTD chieng chan Tham lai 29-9-2009 2" xfId="3382" xr:uid="{00000000-0005-0000-0000-00006D0D0000}"/>
    <cellStyle name="Dziesietny_Invoices2001Slovakia_Book1_1_DTTD chieng chan Tham lai 29-9-2009 2 2" xfId="3383" xr:uid="{00000000-0005-0000-0000-00006E0D0000}"/>
    <cellStyle name="Dziesiętny_Invoices2001Slovakia_Book1_1_DTTD chieng chan Tham lai 29-9-2009 2 2" xfId="3384" xr:uid="{00000000-0005-0000-0000-00006F0D0000}"/>
    <cellStyle name="Dziesietny_Invoices2001Slovakia_Book1_1_DTTD chieng chan Tham lai 29-9-2009 3" xfId="3385" xr:uid="{00000000-0005-0000-0000-0000700D0000}"/>
    <cellStyle name="Dziesiętny_Invoices2001Slovakia_Book1_1_DTTD chieng chan Tham lai 29-9-2009 3" xfId="3386" xr:uid="{00000000-0005-0000-0000-0000710D0000}"/>
    <cellStyle name="Dziesietny_Invoices2001Slovakia_Book1_1_DTTD chieng chan Tham lai 29-9-2009 3 2" xfId="3387" xr:uid="{00000000-0005-0000-0000-0000720D0000}"/>
    <cellStyle name="Dziesiętny_Invoices2001Slovakia_Book1_1_DTTD chieng chan Tham lai 29-9-2009 3 2" xfId="3388" xr:uid="{00000000-0005-0000-0000-0000730D0000}"/>
    <cellStyle name="Dziesietny_Invoices2001Slovakia_Book1_1_DTTD chieng chan Tham lai 29-9-2009_BIEU KE HOACH  2015 (KTN 6.11 sua)" xfId="3389" xr:uid="{00000000-0005-0000-0000-0000740D0000}"/>
    <cellStyle name="Dziesiętny_Invoices2001Slovakia_Book1_1_DTTD chieng chan Tham lai 29-9-2009_BIEU KE HOACH  2015 (KTN 6.11 sua)" xfId="3390" xr:uid="{00000000-0005-0000-0000-0000750D0000}"/>
    <cellStyle name="Dziesietny_Invoices2001Slovakia_Book1_1_Du toan nuoc San Thang (GD2)" xfId="3391" xr:uid="{00000000-0005-0000-0000-0000760D0000}"/>
    <cellStyle name="Dziesiętny_Invoices2001Slovakia_Book1_1_Du toan nuoc San Thang (GD2)" xfId="3392" xr:uid="{00000000-0005-0000-0000-0000770D0000}"/>
    <cellStyle name="Dziesietny_Invoices2001Slovakia_Book1_1_Du toan nuoc San Thang (GD2) 2" xfId="3393" xr:uid="{00000000-0005-0000-0000-0000780D0000}"/>
    <cellStyle name="Dziesiętny_Invoices2001Slovakia_Book1_1_Du toan nuoc San Thang (GD2) 2" xfId="3394" xr:uid="{00000000-0005-0000-0000-0000790D0000}"/>
    <cellStyle name="Dziesietny_Invoices2001Slovakia_Book1_1_Du toan nuoc San Thang (GD2) 2 2" xfId="3395" xr:uid="{00000000-0005-0000-0000-00007A0D0000}"/>
    <cellStyle name="Dziesiętny_Invoices2001Slovakia_Book1_1_Du toan nuoc San Thang (GD2) 2 2" xfId="3396" xr:uid="{00000000-0005-0000-0000-00007B0D0000}"/>
    <cellStyle name="Dziesietny_Invoices2001Slovakia_Book1_1_Du toan nuoc San Thang (GD2) 3" xfId="3397" xr:uid="{00000000-0005-0000-0000-00007C0D0000}"/>
    <cellStyle name="Dziesiętny_Invoices2001Slovakia_Book1_1_Du toan nuoc San Thang (GD2) 3" xfId="3398" xr:uid="{00000000-0005-0000-0000-00007D0D0000}"/>
    <cellStyle name="Dziesietny_Invoices2001Slovakia_Book1_1_Du toan nuoc San Thang (GD2) 3 2" xfId="3399" xr:uid="{00000000-0005-0000-0000-00007E0D0000}"/>
    <cellStyle name="Dziesiętny_Invoices2001Slovakia_Book1_1_Du toan nuoc San Thang (GD2) 3 2" xfId="3400" xr:uid="{00000000-0005-0000-0000-00007F0D0000}"/>
    <cellStyle name="Dziesietny_Invoices2001Slovakia_Book1_1_Du toan nuoc San Thang (GD2) 4" xfId="3401" xr:uid="{00000000-0005-0000-0000-0000800D0000}"/>
    <cellStyle name="Dziesiętny_Invoices2001Slovakia_Book1_1_Du toan nuoc San Thang (GD2) 4" xfId="3402" xr:uid="{00000000-0005-0000-0000-0000810D0000}"/>
    <cellStyle name="Dziesietny_Invoices2001Slovakia_Book1_1_Ke hoach 2010 (theo doi 11-8-2010)" xfId="3403" xr:uid="{00000000-0005-0000-0000-0000820D0000}"/>
    <cellStyle name="Dziesiętny_Invoices2001Slovakia_Book1_1_Ke hoach 2010 (theo doi 11-8-2010)" xfId="3404" xr:uid="{00000000-0005-0000-0000-0000830D0000}"/>
    <cellStyle name="Dziesietny_Invoices2001Slovakia_Book1_1_Ke hoach 2010 (theo doi 11-8-2010) 2" xfId="3405" xr:uid="{00000000-0005-0000-0000-0000840D0000}"/>
    <cellStyle name="Dziesiętny_Invoices2001Slovakia_Book1_1_Ke hoach 2010 (theo doi 11-8-2010) 2" xfId="3406" xr:uid="{00000000-0005-0000-0000-0000850D0000}"/>
    <cellStyle name="Dziesietny_Invoices2001Slovakia_Book1_1_Ke hoach 2010 (theo doi 11-8-2010) 2 2" xfId="3407" xr:uid="{00000000-0005-0000-0000-0000860D0000}"/>
    <cellStyle name="Dziesiętny_Invoices2001Slovakia_Book1_1_Ke hoach 2010 (theo doi 11-8-2010) 2 2" xfId="3408" xr:uid="{00000000-0005-0000-0000-0000870D0000}"/>
    <cellStyle name="Dziesietny_Invoices2001Slovakia_Book1_1_Ke hoach 2010 (theo doi 11-8-2010) 3" xfId="3409" xr:uid="{00000000-0005-0000-0000-0000880D0000}"/>
    <cellStyle name="Dziesiętny_Invoices2001Slovakia_Book1_1_Ke hoach 2010 (theo doi 11-8-2010) 3" xfId="3410" xr:uid="{00000000-0005-0000-0000-0000890D0000}"/>
    <cellStyle name="Dziesietny_Invoices2001Slovakia_Book1_1_Ke hoach 2010 (theo doi 11-8-2010) 3 2" xfId="3411" xr:uid="{00000000-0005-0000-0000-00008A0D0000}"/>
    <cellStyle name="Dziesiętny_Invoices2001Slovakia_Book1_1_Ke hoach 2010 (theo doi 11-8-2010) 3 2" xfId="3412" xr:uid="{00000000-0005-0000-0000-00008B0D0000}"/>
    <cellStyle name="Dziesietny_Invoices2001Slovakia_Book1_1_Ke hoach 2010 (theo doi 11-8-2010) 4" xfId="3413" xr:uid="{00000000-0005-0000-0000-00008C0D0000}"/>
    <cellStyle name="Dziesiętny_Invoices2001Slovakia_Book1_1_Ke hoach 2010 (theo doi 11-8-2010) 4" xfId="3414" xr:uid="{00000000-0005-0000-0000-00008D0D0000}"/>
    <cellStyle name="Dziesietny_Invoices2001Slovakia_Book1_1_Ke hoach 2010 ngay 31-01" xfId="3415" xr:uid="{00000000-0005-0000-0000-00008E0D0000}"/>
    <cellStyle name="Dziesiętny_Invoices2001Slovakia_Book1_1_Ke hoach 2010 ngay 31-01" xfId="3416" xr:uid="{00000000-0005-0000-0000-00008F0D0000}"/>
    <cellStyle name="Dziesietny_Invoices2001Slovakia_Book1_1_Ke hoach 2010 ngay 31-01 2" xfId="3417" xr:uid="{00000000-0005-0000-0000-0000900D0000}"/>
    <cellStyle name="Dziesiętny_Invoices2001Slovakia_Book1_1_Ke hoach 2010 ngay 31-01 2" xfId="3418" xr:uid="{00000000-0005-0000-0000-0000910D0000}"/>
    <cellStyle name="Dziesietny_Invoices2001Slovakia_Book1_1_Ke hoach 2010 ngay 31-01 2 2" xfId="3419" xr:uid="{00000000-0005-0000-0000-0000920D0000}"/>
    <cellStyle name="Dziesiętny_Invoices2001Slovakia_Book1_1_Ke hoach 2010 ngay 31-01 2 2" xfId="3420" xr:uid="{00000000-0005-0000-0000-0000930D0000}"/>
    <cellStyle name="Dziesietny_Invoices2001Slovakia_Book1_1_Ke hoach 2010 ngay 31-01 3" xfId="3421" xr:uid="{00000000-0005-0000-0000-0000940D0000}"/>
    <cellStyle name="Dziesiętny_Invoices2001Slovakia_Book1_1_Ke hoach 2010 ngay 31-01 3" xfId="3422" xr:uid="{00000000-0005-0000-0000-0000950D0000}"/>
    <cellStyle name="Dziesietny_Invoices2001Slovakia_Book1_1_Ke hoach 2010 ngay 31-01 3 2" xfId="3423" xr:uid="{00000000-0005-0000-0000-0000960D0000}"/>
    <cellStyle name="Dziesiętny_Invoices2001Slovakia_Book1_1_Ke hoach 2010 ngay 31-01 3 2" xfId="3424" xr:uid="{00000000-0005-0000-0000-0000970D0000}"/>
    <cellStyle name="Dziesietny_Invoices2001Slovakia_Book1_1_Ke hoach 2010 ngay 31-01 4" xfId="3425" xr:uid="{00000000-0005-0000-0000-0000980D0000}"/>
    <cellStyle name="Dziesiętny_Invoices2001Slovakia_Book1_1_Ke hoach 2010 ngay 31-01 4" xfId="3426" xr:uid="{00000000-0005-0000-0000-0000990D0000}"/>
    <cellStyle name="Dziesietny_Invoices2001Slovakia_Book1_1_ke hoach dau thau 30-6-2010" xfId="3427" xr:uid="{00000000-0005-0000-0000-00009A0D0000}"/>
    <cellStyle name="Dziesiętny_Invoices2001Slovakia_Book1_1_ke hoach dau thau 30-6-2010" xfId="3428" xr:uid="{00000000-0005-0000-0000-00009B0D0000}"/>
    <cellStyle name="Dziesietny_Invoices2001Slovakia_Book1_1_ke hoach dau thau 30-6-2010 2" xfId="3429" xr:uid="{00000000-0005-0000-0000-00009C0D0000}"/>
    <cellStyle name="Dziesiętny_Invoices2001Slovakia_Book1_1_ke hoach dau thau 30-6-2010 2" xfId="3430" xr:uid="{00000000-0005-0000-0000-00009D0D0000}"/>
    <cellStyle name="Dziesietny_Invoices2001Slovakia_Book1_1_ke hoach dau thau 30-6-2010 2 2" xfId="3431" xr:uid="{00000000-0005-0000-0000-00009E0D0000}"/>
    <cellStyle name="Dziesiętny_Invoices2001Slovakia_Book1_1_ke hoach dau thau 30-6-2010 2 2" xfId="3432" xr:uid="{00000000-0005-0000-0000-00009F0D0000}"/>
    <cellStyle name="Dziesietny_Invoices2001Slovakia_Book1_1_ke hoach dau thau 30-6-2010 3" xfId="3433" xr:uid="{00000000-0005-0000-0000-0000A00D0000}"/>
    <cellStyle name="Dziesiętny_Invoices2001Slovakia_Book1_1_ke hoach dau thau 30-6-2010 3" xfId="3434" xr:uid="{00000000-0005-0000-0000-0000A10D0000}"/>
    <cellStyle name="Dziesietny_Invoices2001Slovakia_Book1_1_ke hoach dau thau 30-6-2010 3 2" xfId="3435" xr:uid="{00000000-0005-0000-0000-0000A20D0000}"/>
    <cellStyle name="Dziesiętny_Invoices2001Slovakia_Book1_1_ke hoach dau thau 30-6-2010 3 2" xfId="3436" xr:uid="{00000000-0005-0000-0000-0000A30D0000}"/>
    <cellStyle name="Dziesietny_Invoices2001Slovakia_Book1_1_ke hoach dau thau 30-6-2010 4" xfId="3437" xr:uid="{00000000-0005-0000-0000-0000A40D0000}"/>
    <cellStyle name="Dziesiętny_Invoices2001Slovakia_Book1_1_ke hoach dau thau 30-6-2010 4" xfId="3438" xr:uid="{00000000-0005-0000-0000-0000A50D0000}"/>
    <cellStyle name="Dziesietny_Invoices2001Slovakia_Book1_1_KH Von 2012 gui BKH 1" xfId="3439" xr:uid="{00000000-0005-0000-0000-0000A60D0000}"/>
    <cellStyle name="Dziesiętny_Invoices2001Slovakia_Book1_1_KH Von 2012 gui BKH 1" xfId="3440" xr:uid="{00000000-0005-0000-0000-0000A70D0000}"/>
    <cellStyle name="Dziesietny_Invoices2001Slovakia_Book1_1_KH Von 2012 gui BKH 1 2" xfId="3441" xr:uid="{00000000-0005-0000-0000-0000A80D0000}"/>
    <cellStyle name="Dziesiętny_Invoices2001Slovakia_Book1_1_KH Von 2012 gui BKH 1 2" xfId="3442" xr:uid="{00000000-0005-0000-0000-0000A90D0000}"/>
    <cellStyle name="Dziesietny_Invoices2001Slovakia_Book1_1_KH Von 2012 gui BKH 1 2 2" xfId="3443" xr:uid="{00000000-0005-0000-0000-0000AA0D0000}"/>
    <cellStyle name="Dziesiętny_Invoices2001Slovakia_Book1_1_KH Von 2012 gui BKH 1 2 2" xfId="3444" xr:uid="{00000000-0005-0000-0000-0000AB0D0000}"/>
    <cellStyle name="Dziesietny_Invoices2001Slovakia_Book1_1_KH Von 2012 gui BKH 1 3" xfId="3445" xr:uid="{00000000-0005-0000-0000-0000AC0D0000}"/>
    <cellStyle name="Dziesiętny_Invoices2001Slovakia_Book1_1_KH Von 2012 gui BKH 1 3" xfId="3446" xr:uid="{00000000-0005-0000-0000-0000AD0D0000}"/>
    <cellStyle name="Dziesietny_Invoices2001Slovakia_Book1_1_KH Von 2012 gui BKH 1 3 2" xfId="3447" xr:uid="{00000000-0005-0000-0000-0000AE0D0000}"/>
    <cellStyle name="Dziesiętny_Invoices2001Slovakia_Book1_1_KH Von 2012 gui BKH 1 3 2" xfId="3448" xr:uid="{00000000-0005-0000-0000-0000AF0D0000}"/>
    <cellStyle name="Dziesietny_Invoices2001Slovakia_Book1_1_KH Von 2012 gui BKH 1_BIEU KE HOACH  2015 (KTN 6.11 sua)" xfId="3449" xr:uid="{00000000-0005-0000-0000-0000B00D0000}"/>
    <cellStyle name="Dziesiętny_Invoices2001Slovakia_Book1_1_KH Von 2012 gui BKH 1_BIEU KE HOACH  2015 (KTN 6.11 sua)" xfId="3450" xr:uid="{00000000-0005-0000-0000-0000B10D0000}"/>
    <cellStyle name="Dziesietny_Invoices2001Slovakia_Book1_1_KH Von 2012 gui BKH 2" xfId="3451" xr:uid="{00000000-0005-0000-0000-0000B20D0000}"/>
    <cellStyle name="Dziesiętny_Invoices2001Slovakia_Book1_1_KH Von 2012 gui BKH 2" xfId="3452" xr:uid="{00000000-0005-0000-0000-0000B30D0000}"/>
    <cellStyle name="Dziesietny_Invoices2001Slovakia_Book1_1_KH Von 2012 gui BKH 2 2" xfId="3453" xr:uid="{00000000-0005-0000-0000-0000B40D0000}"/>
    <cellStyle name="Dziesiętny_Invoices2001Slovakia_Book1_1_KH Von 2012 gui BKH 2 2" xfId="3454" xr:uid="{00000000-0005-0000-0000-0000B50D0000}"/>
    <cellStyle name="Dziesietny_Invoices2001Slovakia_Book1_1_KH Von 2012 gui BKH 2 2 2" xfId="3455" xr:uid="{00000000-0005-0000-0000-0000B60D0000}"/>
    <cellStyle name="Dziesiętny_Invoices2001Slovakia_Book1_1_KH Von 2012 gui BKH 2 2 2" xfId="3456" xr:uid="{00000000-0005-0000-0000-0000B70D0000}"/>
    <cellStyle name="Dziesietny_Invoices2001Slovakia_Book1_1_KH Von 2012 gui BKH 2 3" xfId="3457" xr:uid="{00000000-0005-0000-0000-0000B80D0000}"/>
    <cellStyle name="Dziesiętny_Invoices2001Slovakia_Book1_1_KH Von 2012 gui BKH 2 3" xfId="3458" xr:uid="{00000000-0005-0000-0000-0000B90D0000}"/>
    <cellStyle name="Dziesietny_Invoices2001Slovakia_Book1_1_KH Von 2012 gui BKH 2 3 2" xfId="3459" xr:uid="{00000000-0005-0000-0000-0000BA0D0000}"/>
    <cellStyle name="Dziesiętny_Invoices2001Slovakia_Book1_1_KH Von 2012 gui BKH 2 3 2" xfId="3460" xr:uid="{00000000-0005-0000-0000-0000BB0D0000}"/>
    <cellStyle name="Dziesietny_Invoices2001Slovakia_Book1_1_KH Von 2012 gui BKH 2 4" xfId="3461" xr:uid="{00000000-0005-0000-0000-0000BC0D0000}"/>
    <cellStyle name="Dziesiętny_Invoices2001Slovakia_Book1_1_KH Von 2012 gui BKH 2 4" xfId="3462" xr:uid="{00000000-0005-0000-0000-0000BD0D0000}"/>
    <cellStyle name="Dziesietny_Invoices2001Slovakia_Book1_1_QD ke hoach dau thau" xfId="3463" xr:uid="{00000000-0005-0000-0000-0000BE0D0000}"/>
    <cellStyle name="Dziesiętny_Invoices2001Slovakia_Book1_1_QD ke hoach dau thau" xfId="3464" xr:uid="{00000000-0005-0000-0000-0000BF0D0000}"/>
    <cellStyle name="Dziesietny_Invoices2001Slovakia_Book1_1_QD ke hoach dau thau 2" xfId="3465" xr:uid="{00000000-0005-0000-0000-0000C00D0000}"/>
    <cellStyle name="Dziesiętny_Invoices2001Slovakia_Book1_1_QD ke hoach dau thau 2" xfId="3466" xr:uid="{00000000-0005-0000-0000-0000C10D0000}"/>
    <cellStyle name="Dziesietny_Invoices2001Slovakia_Book1_1_QD ke hoach dau thau 2 2" xfId="3467" xr:uid="{00000000-0005-0000-0000-0000C20D0000}"/>
    <cellStyle name="Dziesiętny_Invoices2001Slovakia_Book1_1_QD ke hoach dau thau 2 2" xfId="3468" xr:uid="{00000000-0005-0000-0000-0000C30D0000}"/>
    <cellStyle name="Dziesietny_Invoices2001Slovakia_Book1_1_QD ke hoach dau thau 3" xfId="3469" xr:uid="{00000000-0005-0000-0000-0000C40D0000}"/>
    <cellStyle name="Dziesiętny_Invoices2001Slovakia_Book1_1_QD ke hoach dau thau 3" xfId="3470" xr:uid="{00000000-0005-0000-0000-0000C50D0000}"/>
    <cellStyle name="Dziesietny_Invoices2001Slovakia_Book1_1_QD ke hoach dau thau 3 2" xfId="3471" xr:uid="{00000000-0005-0000-0000-0000C60D0000}"/>
    <cellStyle name="Dziesiętny_Invoices2001Slovakia_Book1_1_QD ke hoach dau thau 3 2" xfId="3472" xr:uid="{00000000-0005-0000-0000-0000C70D0000}"/>
    <cellStyle name="Dziesietny_Invoices2001Slovakia_Book1_1_QD ke hoach dau thau 4" xfId="3473" xr:uid="{00000000-0005-0000-0000-0000C80D0000}"/>
    <cellStyle name="Dziesiętny_Invoices2001Slovakia_Book1_1_QD ke hoach dau thau 4" xfId="3474" xr:uid="{00000000-0005-0000-0000-0000C90D0000}"/>
    <cellStyle name="Dziesietny_Invoices2001Slovakia_Book1_1_Ra soat KH von 2011 (Huy-11-11-11)" xfId="3475" xr:uid="{00000000-0005-0000-0000-0000CA0D0000}"/>
    <cellStyle name="Dziesiętny_Invoices2001Slovakia_Book1_1_Ra soat KH von 2011 (Huy-11-11-11)" xfId="3476" xr:uid="{00000000-0005-0000-0000-0000CB0D0000}"/>
    <cellStyle name="Dziesietny_Invoices2001Slovakia_Book1_1_tien luong" xfId="3477" xr:uid="{00000000-0005-0000-0000-0000CC0D0000}"/>
    <cellStyle name="Dziesiętny_Invoices2001Slovakia_Book1_1_tien luong" xfId="3478" xr:uid="{00000000-0005-0000-0000-0000CD0D0000}"/>
    <cellStyle name="Dziesietny_Invoices2001Slovakia_Book1_1_Tien luong chuan 01" xfId="3479" xr:uid="{00000000-0005-0000-0000-0000CE0D0000}"/>
    <cellStyle name="Dziesiętny_Invoices2001Slovakia_Book1_1_Tien luong chuan 01" xfId="3480" xr:uid="{00000000-0005-0000-0000-0000CF0D0000}"/>
    <cellStyle name="Dziesietny_Invoices2001Slovakia_Book1_1_tinh toan hoang ha" xfId="3481" xr:uid="{00000000-0005-0000-0000-0000D00D0000}"/>
    <cellStyle name="Dziesiętny_Invoices2001Slovakia_Book1_1_tinh toan hoang ha" xfId="3482" xr:uid="{00000000-0005-0000-0000-0000D10D0000}"/>
    <cellStyle name="Dziesietny_Invoices2001Slovakia_Book1_1_tinh toan hoang ha 2" xfId="3483" xr:uid="{00000000-0005-0000-0000-0000D20D0000}"/>
    <cellStyle name="Dziesiętny_Invoices2001Slovakia_Book1_1_tinh toan hoang ha 2" xfId="3484" xr:uid="{00000000-0005-0000-0000-0000D30D0000}"/>
    <cellStyle name="Dziesietny_Invoices2001Slovakia_Book1_1_tinh toan hoang ha 2 2" xfId="3485" xr:uid="{00000000-0005-0000-0000-0000D40D0000}"/>
    <cellStyle name="Dziesiętny_Invoices2001Slovakia_Book1_1_tinh toan hoang ha 2 2" xfId="3486" xr:uid="{00000000-0005-0000-0000-0000D50D0000}"/>
    <cellStyle name="Dziesietny_Invoices2001Slovakia_Book1_1_tinh toan hoang ha 3" xfId="3487" xr:uid="{00000000-0005-0000-0000-0000D60D0000}"/>
    <cellStyle name="Dziesiętny_Invoices2001Slovakia_Book1_1_tinh toan hoang ha 3" xfId="3488" xr:uid="{00000000-0005-0000-0000-0000D70D0000}"/>
    <cellStyle name="Dziesietny_Invoices2001Slovakia_Book1_1_tinh toan hoang ha 3 2" xfId="3489" xr:uid="{00000000-0005-0000-0000-0000D80D0000}"/>
    <cellStyle name="Dziesiętny_Invoices2001Slovakia_Book1_1_tinh toan hoang ha 3 2" xfId="3490" xr:uid="{00000000-0005-0000-0000-0000D90D0000}"/>
    <cellStyle name="Dziesietny_Invoices2001Slovakia_Book1_1_tinh toan hoang ha 4" xfId="3491" xr:uid="{00000000-0005-0000-0000-0000DA0D0000}"/>
    <cellStyle name="Dziesiętny_Invoices2001Slovakia_Book1_1_tinh toan hoang ha 4" xfId="3492" xr:uid="{00000000-0005-0000-0000-0000DB0D0000}"/>
    <cellStyle name="Dziesietny_Invoices2001Slovakia_Book1_1_Tong von ĐTPT" xfId="3493" xr:uid="{00000000-0005-0000-0000-0000DC0D0000}"/>
    <cellStyle name="Dziesiętny_Invoices2001Slovakia_Book1_1_Tong von ĐTPT" xfId="3494" xr:uid="{00000000-0005-0000-0000-0000DD0D0000}"/>
    <cellStyle name="Dziesietny_Invoices2001Slovakia_Book1_1_Tong von ĐTPT 2" xfId="3495" xr:uid="{00000000-0005-0000-0000-0000DE0D0000}"/>
    <cellStyle name="Dziesiętny_Invoices2001Slovakia_Book1_1_Tong von ĐTPT 2" xfId="3496" xr:uid="{00000000-0005-0000-0000-0000DF0D0000}"/>
    <cellStyle name="Dziesietny_Invoices2001Slovakia_Book1_1_Tong von ĐTPT 2 2" xfId="3497" xr:uid="{00000000-0005-0000-0000-0000E00D0000}"/>
    <cellStyle name="Dziesiętny_Invoices2001Slovakia_Book1_1_Tong von ĐTPT 2 2" xfId="3498" xr:uid="{00000000-0005-0000-0000-0000E10D0000}"/>
    <cellStyle name="Dziesietny_Invoices2001Slovakia_Book1_1_Tong von ĐTPT 3" xfId="3499" xr:uid="{00000000-0005-0000-0000-0000E20D0000}"/>
    <cellStyle name="Dziesiętny_Invoices2001Slovakia_Book1_1_Tong von ĐTPT 3" xfId="3500" xr:uid="{00000000-0005-0000-0000-0000E30D0000}"/>
    <cellStyle name="Dziesietny_Invoices2001Slovakia_Book1_1_Tong von ĐTPT 3 2" xfId="3501" xr:uid="{00000000-0005-0000-0000-0000E40D0000}"/>
    <cellStyle name="Dziesiętny_Invoices2001Slovakia_Book1_1_Tong von ĐTPT 3 2" xfId="3502" xr:uid="{00000000-0005-0000-0000-0000E50D0000}"/>
    <cellStyle name="Dziesietny_Invoices2001Slovakia_Book1_1_Tong von ĐTPT 4" xfId="3503" xr:uid="{00000000-0005-0000-0000-0000E60D0000}"/>
    <cellStyle name="Dziesiętny_Invoices2001Slovakia_Book1_1_Tong von ĐTPT 4" xfId="3504" xr:uid="{00000000-0005-0000-0000-0000E70D0000}"/>
    <cellStyle name="Dziesietny_Invoices2001Slovakia_Book1_1_Viec Huy dang lam" xfId="3505" xr:uid="{00000000-0005-0000-0000-0000E80D0000}"/>
    <cellStyle name="Dziesiętny_Invoices2001Slovakia_Book1_1_Viec Huy dang lam" xfId="3506" xr:uid="{00000000-0005-0000-0000-0000E90D0000}"/>
    <cellStyle name="Dziesietny_Invoices2001Slovakia_Book1_2" xfId="3507" xr:uid="{00000000-0005-0000-0000-0000EA0D0000}"/>
    <cellStyle name="Dziesiętny_Invoices2001Slovakia_Book1_2" xfId="3508" xr:uid="{00000000-0005-0000-0000-0000EB0D0000}"/>
    <cellStyle name="Dziesietny_Invoices2001Slovakia_Book1_2 2" xfId="3509" xr:uid="{00000000-0005-0000-0000-0000EC0D0000}"/>
    <cellStyle name="Dziesiętny_Invoices2001Slovakia_Book1_2 2" xfId="3510" xr:uid="{00000000-0005-0000-0000-0000ED0D0000}"/>
    <cellStyle name="Dziesietny_Invoices2001Slovakia_Book1_2_bieu ke hoach dau thau" xfId="3511" xr:uid="{00000000-0005-0000-0000-0000EE0D0000}"/>
    <cellStyle name="Dziesiętny_Invoices2001Slovakia_Book1_2_bieu ke hoach dau thau" xfId="3512" xr:uid="{00000000-0005-0000-0000-0000EF0D0000}"/>
    <cellStyle name="Dziesietny_Invoices2001Slovakia_Book1_2_bieu ke hoach dau thau 2" xfId="3513" xr:uid="{00000000-0005-0000-0000-0000F00D0000}"/>
    <cellStyle name="Dziesiętny_Invoices2001Slovakia_Book1_2_bieu ke hoach dau thau 2" xfId="3514" xr:uid="{00000000-0005-0000-0000-0000F10D0000}"/>
    <cellStyle name="Dziesietny_Invoices2001Slovakia_Book1_2_bieu ke hoach dau thau 2 2" xfId="3515" xr:uid="{00000000-0005-0000-0000-0000F20D0000}"/>
    <cellStyle name="Dziesiętny_Invoices2001Slovakia_Book1_2_bieu ke hoach dau thau 2 2" xfId="3516" xr:uid="{00000000-0005-0000-0000-0000F30D0000}"/>
    <cellStyle name="Dziesietny_Invoices2001Slovakia_Book1_2_bieu ke hoach dau thau 3" xfId="3517" xr:uid="{00000000-0005-0000-0000-0000F40D0000}"/>
    <cellStyle name="Dziesiętny_Invoices2001Slovakia_Book1_2_bieu ke hoach dau thau 3" xfId="3518" xr:uid="{00000000-0005-0000-0000-0000F50D0000}"/>
    <cellStyle name="Dziesietny_Invoices2001Slovakia_Book1_2_bieu ke hoach dau thau 3 2" xfId="3519" xr:uid="{00000000-0005-0000-0000-0000F60D0000}"/>
    <cellStyle name="Dziesiętny_Invoices2001Slovakia_Book1_2_bieu ke hoach dau thau 3 2" xfId="3520" xr:uid="{00000000-0005-0000-0000-0000F70D0000}"/>
    <cellStyle name="Dziesietny_Invoices2001Slovakia_Book1_2_bieu ke hoach dau thau truong mam non SKH" xfId="3521" xr:uid="{00000000-0005-0000-0000-0000F80D0000}"/>
    <cellStyle name="Dziesiętny_Invoices2001Slovakia_Book1_2_bieu ke hoach dau thau truong mam non SKH" xfId="3522" xr:uid="{00000000-0005-0000-0000-0000F90D0000}"/>
    <cellStyle name="Dziesietny_Invoices2001Slovakia_Book1_2_bieu ke hoach dau thau truong mam non SKH 2" xfId="3523" xr:uid="{00000000-0005-0000-0000-0000FA0D0000}"/>
    <cellStyle name="Dziesiętny_Invoices2001Slovakia_Book1_2_bieu ke hoach dau thau truong mam non SKH 2" xfId="3524" xr:uid="{00000000-0005-0000-0000-0000FB0D0000}"/>
    <cellStyle name="Dziesietny_Invoices2001Slovakia_Book1_2_bieu ke hoach dau thau truong mam non SKH 2 2" xfId="3525" xr:uid="{00000000-0005-0000-0000-0000FC0D0000}"/>
    <cellStyle name="Dziesiętny_Invoices2001Slovakia_Book1_2_bieu ke hoach dau thau truong mam non SKH 2 2" xfId="3526" xr:uid="{00000000-0005-0000-0000-0000FD0D0000}"/>
    <cellStyle name="Dziesietny_Invoices2001Slovakia_Book1_2_bieu ke hoach dau thau truong mam non SKH 3" xfId="3527" xr:uid="{00000000-0005-0000-0000-0000FE0D0000}"/>
    <cellStyle name="Dziesiętny_Invoices2001Slovakia_Book1_2_bieu ke hoach dau thau truong mam non SKH 3" xfId="3528" xr:uid="{00000000-0005-0000-0000-0000FF0D0000}"/>
    <cellStyle name="Dziesietny_Invoices2001Slovakia_Book1_2_bieu ke hoach dau thau truong mam non SKH 3 2" xfId="3529" xr:uid="{00000000-0005-0000-0000-0000000E0000}"/>
    <cellStyle name="Dziesiętny_Invoices2001Slovakia_Book1_2_bieu ke hoach dau thau truong mam non SKH 3 2" xfId="3530" xr:uid="{00000000-0005-0000-0000-0000010E0000}"/>
    <cellStyle name="Dziesietny_Invoices2001Slovakia_Book1_2_bieu tong hop lai kh von 2011 gui phong TH-KTDN" xfId="3531" xr:uid="{00000000-0005-0000-0000-0000020E0000}"/>
    <cellStyle name="Dziesiętny_Invoices2001Slovakia_Book1_2_bieu tong hop lai kh von 2011 gui phong TH-KTDN" xfId="3532" xr:uid="{00000000-0005-0000-0000-0000030E0000}"/>
    <cellStyle name="Dziesietny_Invoices2001Slovakia_Book1_2_bieu tong hop lai kh von 2011 gui phong TH-KTDN 2" xfId="3533" xr:uid="{00000000-0005-0000-0000-0000040E0000}"/>
    <cellStyle name="Dziesiętny_Invoices2001Slovakia_Book1_2_bieu tong hop lai kh von 2011 gui phong TH-KTDN 2" xfId="3534" xr:uid="{00000000-0005-0000-0000-0000050E0000}"/>
    <cellStyle name="Dziesietny_Invoices2001Slovakia_Book1_2_bieu tong hop lai kh von 2011 gui phong TH-KTDN 2 2" xfId="3535" xr:uid="{00000000-0005-0000-0000-0000060E0000}"/>
    <cellStyle name="Dziesiętny_Invoices2001Slovakia_Book1_2_bieu tong hop lai kh von 2011 gui phong TH-KTDN 2 2" xfId="3536" xr:uid="{00000000-0005-0000-0000-0000070E0000}"/>
    <cellStyle name="Dziesietny_Invoices2001Slovakia_Book1_2_bieu tong hop lai kh von 2011 gui phong TH-KTDN 3" xfId="3537" xr:uid="{00000000-0005-0000-0000-0000080E0000}"/>
    <cellStyle name="Dziesiętny_Invoices2001Slovakia_Book1_2_bieu tong hop lai kh von 2011 gui phong TH-KTDN 3" xfId="3538" xr:uid="{00000000-0005-0000-0000-0000090E0000}"/>
    <cellStyle name="Dziesietny_Invoices2001Slovakia_Book1_2_bieu tong hop lai kh von 2011 gui phong TH-KTDN 3 2" xfId="3539" xr:uid="{00000000-0005-0000-0000-00000A0E0000}"/>
    <cellStyle name="Dziesiętny_Invoices2001Slovakia_Book1_2_bieu tong hop lai kh von 2011 gui phong TH-KTDN 3 2" xfId="3540" xr:uid="{00000000-0005-0000-0000-00000B0E0000}"/>
    <cellStyle name="Dziesietny_Invoices2001Slovakia_Book1_2_bieu tong hop lai kh von 2011 gui phong TH-KTDN_BIEU KE HOACH  2015 (KTN 6.11 sua)" xfId="3541" xr:uid="{00000000-0005-0000-0000-00000C0E0000}"/>
    <cellStyle name="Dziesiętny_Invoices2001Slovakia_Book1_2_bieu tong hop lai kh von 2011 gui phong TH-KTDN_BIEU KE HOACH  2015 (KTN 6.11 sua)" xfId="3542" xr:uid="{00000000-0005-0000-0000-00000D0E0000}"/>
    <cellStyle name="Dziesietny_Invoices2001Slovakia_Book1_2_Book1" xfId="3543" xr:uid="{00000000-0005-0000-0000-00000E0E0000}"/>
    <cellStyle name="Dziesiętny_Invoices2001Slovakia_Book1_2_Book1" xfId="3544" xr:uid="{00000000-0005-0000-0000-00000F0E0000}"/>
    <cellStyle name="Dziesietny_Invoices2001Slovakia_Book1_2_Book1 2" xfId="3545" xr:uid="{00000000-0005-0000-0000-0000100E0000}"/>
    <cellStyle name="Dziesiętny_Invoices2001Slovakia_Book1_2_Book1 2" xfId="3546" xr:uid="{00000000-0005-0000-0000-0000110E0000}"/>
    <cellStyle name="Dziesietny_Invoices2001Slovakia_Book1_2_Book1 2 2" xfId="3547" xr:uid="{00000000-0005-0000-0000-0000120E0000}"/>
    <cellStyle name="Dziesiętny_Invoices2001Slovakia_Book1_2_Book1 2 2" xfId="3548" xr:uid="{00000000-0005-0000-0000-0000130E0000}"/>
    <cellStyle name="Dziesietny_Invoices2001Slovakia_Book1_2_Book1 3" xfId="3549" xr:uid="{00000000-0005-0000-0000-0000140E0000}"/>
    <cellStyle name="Dziesiętny_Invoices2001Slovakia_Book1_2_Book1 3" xfId="3550" xr:uid="{00000000-0005-0000-0000-0000150E0000}"/>
    <cellStyle name="Dziesietny_Invoices2001Slovakia_Book1_2_Book1 3 2" xfId="3551" xr:uid="{00000000-0005-0000-0000-0000160E0000}"/>
    <cellStyle name="Dziesiętny_Invoices2001Slovakia_Book1_2_Book1 3 2" xfId="3552" xr:uid="{00000000-0005-0000-0000-0000170E0000}"/>
    <cellStyle name="Dziesietny_Invoices2001Slovakia_Book1_2_Book1_1" xfId="3553" xr:uid="{00000000-0005-0000-0000-0000180E0000}"/>
    <cellStyle name="Dziesiętny_Invoices2001Slovakia_Book1_2_Book1_1" xfId="3554" xr:uid="{00000000-0005-0000-0000-0000190E0000}"/>
    <cellStyle name="Dziesietny_Invoices2001Slovakia_Book1_2_Book1_1 2" xfId="3555" xr:uid="{00000000-0005-0000-0000-00001A0E0000}"/>
    <cellStyle name="Dziesiętny_Invoices2001Slovakia_Book1_2_Book1_1 2" xfId="3556" xr:uid="{00000000-0005-0000-0000-00001B0E0000}"/>
    <cellStyle name="Dziesietny_Invoices2001Slovakia_Book1_2_Book1_1 2 2" xfId="3557" xr:uid="{00000000-0005-0000-0000-00001C0E0000}"/>
    <cellStyle name="Dziesiętny_Invoices2001Slovakia_Book1_2_Book1_1 2 2" xfId="3558" xr:uid="{00000000-0005-0000-0000-00001D0E0000}"/>
    <cellStyle name="Dziesietny_Invoices2001Slovakia_Book1_2_Book1_1 3" xfId="3559" xr:uid="{00000000-0005-0000-0000-00001E0E0000}"/>
    <cellStyle name="Dziesiętny_Invoices2001Slovakia_Book1_2_Book1_1 3" xfId="3560" xr:uid="{00000000-0005-0000-0000-00001F0E0000}"/>
    <cellStyle name="Dziesietny_Invoices2001Slovakia_Book1_2_Book1_1 3 2" xfId="3561" xr:uid="{00000000-0005-0000-0000-0000200E0000}"/>
    <cellStyle name="Dziesiętny_Invoices2001Slovakia_Book1_2_Book1_1 3 2" xfId="3562" xr:uid="{00000000-0005-0000-0000-0000210E0000}"/>
    <cellStyle name="Dziesietny_Invoices2001Slovakia_Book1_2_Book1_1 4" xfId="3563" xr:uid="{00000000-0005-0000-0000-0000220E0000}"/>
    <cellStyle name="Dziesiętny_Invoices2001Slovakia_Book1_2_Book1_1 4" xfId="3564" xr:uid="{00000000-0005-0000-0000-0000230E0000}"/>
    <cellStyle name="Dziesietny_Invoices2001Slovakia_Book1_2_Book1_Ke hoach 2010 (theo doi 11-8-2010)" xfId="3565" xr:uid="{00000000-0005-0000-0000-0000240E0000}"/>
    <cellStyle name="Dziesiętny_Invoices2001Slovakia_Book1_2_Book1_Ke hoach 2010 (theo doi 11-8-2010)" xfId="3566" xr:uid="{00000000-0005-0000-0000-0000250E0000}"/>
    <cellStyle name="Dziesietny_Invoices2001Slovakia_Book1_2_Book1_Ke hoach 2010 (theo doi 11-8-2010) 2" xfId="3567" xr:uid="{00000000-0005-0000-0000-0000260E0000}"/>
    <cellStyle name="Dziesiętny_Invoices2001Slovakia_Book1_2_Book1_Ke hoach 2010 (theo doi 11-8-2010) 2" xfId="3568" xr:uid="{00000000-0005-0000-0000-0000270E0000}"/>
    <cellStyle name="Dziesietny_Invoices2001Slovakia_Book1_2_Book1_Ke hoach 2010 (theo doi 11-8-2010) 2 2" xfId="3569" xr:uid="{00000000-0005-0000-0000-0000280E0000}"/>
    <cellStyle name="Dziesiętny_Invoices2001Slovakia_Book1_2_Book1_Ke hoach 2010 (theo doi 11-8-2010) 2 2" xfId="3570" xr:uid="{00000000-0005-0000-0000-0000290E0000}"/>
    <cellStyle name="Dziesietny_Invoices2001Slovakia_Book1_2_Book1_Ke hoach 2010 (theo doi 11-8-2010) 3" xfId="3571" xr:uid="{00000000-0005-0000-0000-00002A0E0000}"/>
    <cellStyle name="Dziesiętny_Invoices2001Slovakia_Book1_2_Book1_Ke hoach 2010 (theo doi 11-8-2010) 3" xfId="3572" xr:uid="{00000000-0005-0000-0000-00002B0E0000}"/>
    <cellStyle name="Dziesietny_Invoices2001Slovakia_Book1_2_Book1_Ke hoach 2010 (theo doi 11-8-2010) 3 2" xfId="3573" xr:uid="{00000000-0005-0000-0000-00002C0E0000}"/>
    <cellStyle name="Dziesiętny_Invoices2001Slovakia_Book1_2_Book1_Ke hoach 2010 (theo doi 11-8-2010) 3 2" xfId="3574" xr:uid="{00000000-0005-0000-0000-00002D0E0000}"/>
    <cellStyle name="Dziesietny_Invoices2001Slovakia_Book1_2_Book1_Ke hoach 2010 (theo doi 11-8-2010)_BIEU KE HOACH  2015 (KTN 6.11 sua)" xfId="3575" xr:uid="{00000000-0005-0000-0000-00002E0E0000}"/>
    <cellStyle name="Dziesiętny_Invoices2001Slovakia_Book1_2_Book1_Ke hoach 2010 (theo doi 11-8-2010)_BIEU KE HOACH  2015 (KTN 6.11 sua)" xfId="3576" xr:uid="{00000000-0005-0000-0000-00002F0E0000}"/>
    <cellStyle name="Dziesietny_Invoices2001Slovakia_Book1_2_Book1_ke hoach dau thau 30-6-2010" xfId="3577" xr:uid="{00000000-0005-0000-0000-0000300E0000}"/>
    <cellStyle name="Dziesiętny_Invoices2001Slovakia_Book1_2_Book1_ke hoach dau thau 30-6-2010" xfId="3578" xr:uid="{00000000-0005-0000-0000-0000310E0000}"/>
    <cellStyle name="Dziesietny_Invoices2001Slovakia_Book1_2_Book1_ke hoach dau thau 30-6-2010 2" xfId="3579" xr:uid="{00000000-0005-0000-0000-0000320E0000}"/>
    <cellStyle name="Dziesiętny_Invoices2001Slovakia_Book1_2_Book1_ke hoach dau thau 30-6-2010 2" xfId="3580" xr:uid="{00000000-0005-0000-0000-0000330E0000}"/>
    <cellStyle name="Dziesietny_Invoices2001Slovakia_Book1_2_Book1_ke hoach dau thau 30-6-2010 2 2" xfId="3581" xr:uid="{00000000-0005-0000-0000-0000340E0000}"/>
    <cellStyle name="Dziesiętny_Invoices2001Slovakia_Book1_2_Book1_ke hoach dau thau 30-6-2010 2 2" xfId="3582" xr:uid="{00000000-0005-0000-0000-0000350E0000}"/>
    <cellStyle name="Dziesietny_Invoices2001Slovakia_Book1_2_Book1_ke hoach dau thau 30-6-2010 3" xfId="3583" xr:uid="{00000000-0005-0000-0000-0000360E0000}"/>
    <cellStyle name="Dziesiętny_Invoices2001Slovakia_Book1_2_Book1_ke hoach dau thau 30-6-2010 3" xfId="3584" xr:uid="{00000000-0005-0000-0000-0000370E0000}"/>
    <cellStyle name="Dziesietny_Invoices2001Slovakia_Book1_2_Book1_ke hoach dau thau 30-6-2010 3 2" xfId="3585" xr:uid="{00000000-0005-0000-0000-0000380E0000}"/>
    <cellStyle name="Dziesiętny_Invoices2001Slovakia_Book1_2_Book1_ke hoach dau thau 30-6-2010 3 2" xfId="3586" xr:uid="{00000000-0005-0000-0000-0000390E0000}"/>
    <cellStyle name="Dziesietny_Invoices2001Slovakia_Book1_2_Book1_ke hoach dau thau 30-6-2010_BIEU KE HOACH  2015 (KTN 6.11 sua)" xfId="3587" xr:uid="{00000000-0005-0000-0000-00003A0E0000}"/>
    <cellStyle name="Dziesiętny_Invoices2001Slovakia_Book1_2_Book1_ke hoach dau thau 30-6-2010_BIEU KE HOACH  2015 (KTN 6.11 sua)" xfId="3588" xr:uid="{00000000-0005-0000-0000-00003B0E0000}"/>
    <cellStyle name="Dziesietny_Invoices2001Slovakia_Book1_2_Copy of KH PHAN BO VON ĐỐI ỨNG NAM 2011 (30 TY phuong án gop WB)" xfId="3589" xr:uid="{00000000-0005-0000-0000-00003C0E0000}"/>
    <cellStyle name="Dziesiętny_Invoices2001Slovakia_Book1_2_Copy of KH PHAN BO VON ĐỐI ỨNG NAM 2011 (30 TY phuong án gop WB)" xfId="3590" xr:uid="{00000000-0005-0000-0000-00003D0E0000}"/>
    <cellStyle name="Dziesietny_Invoices2001Slovakia_Book1_2_Copy of KH PHAN BO VON ĐỐI ỨNG NAM 2011 (30 TY phuong án gop WB) 2" xfId="3591" xr:uid="{00000000-0005-0000-0000-00003E0E0000}"/>
    <cellStyle name="Dziesiętny_Invoices2001Slovakia_Book1_2_Copy of KH PHAN BO VON ĐỐI ỨNG NAM 2011 (30 TY phuong án gop WB) 2" xfId="3592" xr:uid="{00000000-0005-0000-0000-00003F0E0000}"/>
    <cellStyle name="Dziesietny_Invoices2001Slovakia_Book1_2_Copy of KH PHAN BO VON ĐỐI ỨNG NAM 2011 (30 TY phuong án gop WB) 2 2" xfId="3593" xr:uid="{00000000-0005-0000-0000-0000400E0000}"/>
    <cellStyle name="Dziesiętny_Invoices2001Slovakia_Book1_2_Copy of KH PHAN BO VON ĐỐI ỨNG NAM 2011 (30 TY phuong án gop WB) 2 2" xfId="3594" xr:uid="{00000000-0005-0000-0000-0000410E0000}"/>
    <cellStyle name="Dziesietny_Invoices2001Slovakia_Book1_2_Copy of KH PHAN BO VON ĐỐI ỨNG NAM 2011 (30 TY phuong án gop WB) 3" xfId="3595" xr:uid="{00000000-0005-0000-0000-0000420E0000}"/>
    <cellStyle name="Dziesiętny_Invoices2001Slovakia_Book1_2_Copy of KH PHAN BO VON ĐỐI ỨNG NAM 2011 (30 TY phuong án gop WB) 3" xfId="3596" xr:uid="{00000000-0005-0000-0000-0000430E0000}"/>
    <cellStyle name="Dziesietny_Invoices2001Slovakia_Book1_2_Copy of KH PHAN BO VON ĐỐI ỨNG NAM 2011 (30 TY phuong án gop WB) 3 2" xfId="3597" xr:uid="{00000000-0005-0000-0000-0000440E0000}"/>
    <cellStyle name="Dziesiętny_Invoices2001Slovakia_Book1_2_Copy of KH PHAN BO VON ĐỐI ỨNG NAM 2011 (30 TY phuong án gop WB) 3 2" xfId="3598" xr:uid="{00000000-0005-0000-0000-0000450E0000}"/>
    <cellStyle name="Dziesietny_Invoices2001Slovakia_Book1_2_Copy of KH PHAN BO VON ĐỐI ỨNG NAM 2011 (30 TY phuong án gop WB)_BIEU KE HOACH  2015 (KTN 6.11 sua)" xfId="3599" xr:uid="{00000000-0005-0000-0000-0000460E0000}"/>
    <cellStyle name="Dziesiętny_Invoices2001Slovakia_Book1_2_Copy of KH PHAN BO VON ĐỐI ỨNG NAM 2011 (30 TY phuong án gop WB)_BIEU KE HOACH  2015 (KTN 6.11 sua)" xfId="3600" xr:uid="{00000000-0005-0000-0000-0000470E0000}"/>
    <cellStyle name="Dziesietny_Invoices2001Slovakia_Book1_2_Danh Mục KCM trinh BKH 2011 (BS 30A)" xfId="3601" xr:uid="{00000000-0005-0000-0000-0000480E0000}"/>
    <cellStyle name="Dziesiętny_Invoices2001Slovakia_Book1_2_Danh Mục KCM trinh BKH 2011 (BS 30A)" xfId="3602" xr:uid="{00000000-0005-0000-0000-0000490E0000}"/>
    <cellStyle name="Dziesietny_Invoices2001Slovakia_Book1_2_DTTD chieng chan Tham lai 29-9-2009" xfId="3603" xr:uid="{00000000-0005-0000-0000-00004A0E0000}"/>
    <cellStyle name="Dziesiętny_Invoices2001Slovakia_Book1_2_DTTD chieng chan Tham lai 29-9-2009" xfId="3604" xr:uid="{00000000-0005-0000-0000-00004B0E0000}"/>
    <cellStyle name="Dziesietny_Invoices2001Slovakia_Book1_2_DTTD chieng chan Tham lai 29-9-2009 2" xfId="3605" xr:uid="{00000000-0005-0000-0000-00004C0E0000}"/>
    <cellStyle name="Dziesiętny_Invoices2001Slovakia_Book1_2_DTTD chieng chan Tham lai 29-9-2009 2" xfId="3606" xr:uid="{00000000-0005-0000-0000-00004D0E0000}"/>
    <cellStyle name="Dziesietny_Invoices2001Slovakia_Book1_2_DTTD chieng chan Tham lai 29-9-2009 2 2" xfId="3607" xr:uid="{00000000-0005-0000-0000-00004E0E0000}"/>
    <cellStyle name="Dziesiętny_Invoices2001Slovakia_Book1_2_DTTD chieng chan Tham lai 29-9-2009 2 2" xfId="3608" xr:uid="{00000000-0005-0000-0000-00004F0E0000}"/>
    <cellStyle name="Dziesietny_Invoices2001Slovakia_Book1_2_DTTD chieng chan Tham lai 29-9-2009 3" xfId="3609" xr:uid="{00000000-0005-0000-0000-0000500E0000}"/>
    <cellStyle name="Dziesiętny_Invoices2001Slovakia_Book1_2_DTTD chieng chan Tham lai 29-9-2009 3" xfId="3610" xr:uid="{00000000-0005-0000-0000-0000510E0000}"/>
    <cellStyle name="Dziesietny_Invoices2001Slovakia_Book1_2_DTTD chieng chan Tham lai 29-9-2009 3 2" xfId="3611" xr:uid="{00000000-0005-0000-0000-0000520E0000}"/>
    <cellStyle name="Dziesiętny_Invoices2001Slovakia_Book1_2_DTTD chieng chan Tham lai 29-9-2009 3 2" xfId="3612" xr:uid="{00000000-0005-0000-0000-0000530E0000}"/>
    <cellStyle name="Dziesietny_Invoices2001Slovakia_Book1_2_DTTD chieng chan Tham lai 29-9-2009_BIEU KE HOACH  2015 (KTN 6.11 sua)" xfId="3613" xr:uid="{00000000-0005-0000-0000-0000540E0000}"/>
    <cellStyle name="Dziesiętny_Invoices2001Slovakia_Book1_2_DTTD chieng chan Tham lai 29-9-2009_BIEU KE HOACH  2015 (KTN 6.11 sua)" xfId="3614" xr:uid="{00000000-0005-0000-0000-0000550E0000}"/>
    <cellStyle name="Dziesietny_Invoices2001Slovakia_Book1_2_Du toan nuoc San Thang (GD2)" xfId="3615" xr:uid="{00000000-0005-0000-0000-0000560E0000}"/>
    <cellStyle name="Dziesiętny_Invoices2001Slovakia_Book1_2_Du toan nuoc San Thang (GD2)" xfId="3616" xr:uid="{00000000-0005-0000-0000-0000570E0000}"/>
    <cellStyle name="Dziesietny_Invoices2001Slovakia_Book1_2_Du toan nuoc San Thang (GD2) 2" xfId="3617" xr:uid="{00000000-0005-0000-0000-0000580E0000}"/>
    <cellStyle name="Dziesiętny_Invoices2001Slovakia_Book1_2_Du toan nuoc San Thang (GD2) 2" xfId="3618" xr:uid="{00000000-0005-0000-0000-0000590E0000}"/>
    <cellStyle name="Dziesietny_Invoices2001Slovakia_Book1_2_Du toan nuoc San Thang (GD2) 2 2" xfId="3619" xr:uid="{00000000-0005-0000-0000-00005A0E0000}"/>
    <cellStyle name="Dziesiętny_Invoices2001Slovakia_Book1_2_Du toan nuoc San Thang (GD2) 2 2" xfId="3620" xr:uid="{00000000-0005-0000-0000-00005B0E0000}"/>
    <cellStyle name="Dziesietny_Invoices2001Slovakia_Book1_2_Du toan nuoc San Thang (GD2) 3" xfId="3621" xr:uid="{00000000-0005-0000-0000-00005C0E0000}"/>
    <cellStyle name="Dziesiętny_Invoices2001Slovakia_Book1_2_Du toan nuoc San Thang (GD2) 3" xfId="3622" xr:uid="{00000000-0005-0000-0000-00005D0E0000}"/>
    <cellStyle name="Dziesietny_Invoices2001Slovakia_Book1_2_Du toan nuoc San Thang (GD2) 3 2" xfId="3623" xr:uid="{00000000-0005-0000-0000-00005E0E0000}"/>
    <cellStyle name="Dziesiętny_Invoices2001Slovakia_Book1_2_Du toan nuoc San Thang (GD2) 3 2" xfId="3624" xr:uid="{00000000-0005-0000-0000-00005F0E0000}"/>
    <cellStyle name="Dziesietny_Invoices2001Slovakia_Book1_2_Ke hoach 2010 (theo doi 11-8-2010)" xfId="3625" xr:uid="{00000000-0005-0000-0000-0000600E0000}"/>
    <cellStyle name="Dziesiętny_Invoices2001Slovakia_Book1_2_Ke hoach 2010 (theo doi 11-8-2010)" xfId="3626" xr:uid="{00000000-0005-0000-0000-0000610E0000}"/>
    <cellStyle name="Dziesietny_Invoices2001Slovakia_Book1_2_Ke hoach 2010 (theo doi 11-8-2010) 2" xfId="3627" xr:uid="{00000000-0005-0000-0000-0000620E0000}"/>
    <cellStyle name="Dziesiętny_Invoices2001Slovakia_Book1_2_Ke hoach 2010 (theo doi 11-8-2010) 2" xfId="3628" xr:uid="{00000000-0005-0000-0000-0000630E0000}"/>
    <cellStyle name="Dziesietny_Invoices2001Slovakia_Book1_2_Ke hoach 2010 (theo doi 11-8-2010) 2 2" xfId="3629" xr:uid="{00000000-0005-0000-0000-0000640E0000}"/>
    <cellStyle name="Dziesiętny_Invoices2001Slovakia_Book1_2_Ke hoach 2010 (theo doi 11-8-2010) 2 2" xfId="3630" xr:uid="{00000000-0005-0000-0000-0000650E0000}"/>
    <cellStyle name="Dziesietny_Invoices2001Slovakia_Book1_2_Ke hoach 2010 (theo doi 11-8-2010) 3" xfId="3631" xr:uid="{00000000-0005-0000-0000-0000660E0000}"/>
    <cellStyle name="Dziesiętny_Invoices2001Slovakia_Book1_2_Ke hoach 2010 (theo doi 11-8-2010) 3" xfId="3632" xr:uid="{00000000-0005-0000-0000-0000670E0000}"/>
    <cellStyle name="Dziesietny_Invoices2001Slovakia_Book1_2_Ke hoach 2010 (theo doi 11-8-2010) 3 2" xfId="3633" xr:uid="{00000000-0005-0000-0000-0000680E0000}"/>
    <cellStyle name="Dziesiętny_Invoices2001Slovakia_Book1_2_Ke hoach 2010 (theo doi 11-8-2010) 3 2" xfId="3634" xr:uid="{00000000-0005-0000-0000-0000690E0000}"/>
    <cellStyle name="Dziesietny_Invoices2001Slovakia_Book1_2_Ke hoach 2010 ngay 31-01" xfId="3635" xr:uid="{00000000-0005-0000-0000-00006A0E0000}"/>
    <cellStyle name="Dziesiętny_Invoices2001Slovakia_Book1_2_Ke hoach 2010 ngay 31-01" xfId="3636" xr:uid="{00000000-0005-0000-0000-00006B0E0000}"/>
    <cellStyle name="Dziesietny_Invoices2001Slovakia_Book1_2_Ke hoach 2010 ngay 31-01 2" xfId="3637" xr:uid="{00000000-0005-0000-0000-00006C0E0000}"/>
    <cellStyle name="Dziesiętny_Invoices2001Slovakia_Book1_2_Ke hoach 2010 ngay 31-01 2" xfId="3638" xr:uid="{00000000-0005-0000-0000-00006D0E0000}"/>
    <cellStyle name="Dziesietny_Invoices2001Slovakia_Book1_2_Ke hoach 2010 ngay 31-01 2 2" xfId="3639" xr:uid="{00000000-0005-0000-0000-00006E0E0000}"/>
    <cellStyle name="Dziesiętny_Invoices2001Slovakia_Book1_2_Ke hoach 2010 ngay 31-01 2 2" xfId="3640" xr:uid="{00000000-0005-0000-0000-00006F0E0000}"/>
    <cellStyle name="Dziesietny_Invoices2001Slovakia_Book1_2_Ke hoach 2010 ngay 31-01 3" xfId="3641" xr:uid="{00000000-0005-0000-0000-0000700E0000}"/>
    <cellStyle name="Dziesiętny_Invoices2001Slovakia_Book1_2_Ke hoach 2010 ngay 31-01 3" xfId="3642" xr:uid="{00000000-0005-0000-0000-0000710E0000}"/>
    <cellStyle name="Dziesietny_Invoices2001Slovakia_Book1_2_Ke hoach 2010 ngay 31-01 3 2" xfId="3643" xr:uid="{00000000-0005-0000-0000-0000720E0000}"/>
    <cellStyle name="Dziesiętny_Invoices2001Slovakia_Book1_2_Ke hoach 2010 ngay 31-01 3 2" xfId="3644" xr:uid="{00000000-0005-0000-0000-0000730E0000}"/>
    <cellStyle name="Dziesietny_Invoices2001Slovakia_Book1_2_ke hoach dau thau 30-6-2010" xfId="3645" xr:uid="{00000000-0005-0000-0000-0000740E0000}"/>
    <cellStyle name="Dziesiętny_Invoices2001Slovakia_Book1_2_ke hoach dau thau 30-6-2010" xfId="3646" xr:uid="{00000000-0005-0000-0000-0000750E0000}"/>
    <cellStyle name="Dziesietny_Invoices2001Slovakia_Book1_2_ke hoach dau thau 30-6-2010 2" xfId="3647" xr:uid="{00000000-0005-0000-0000-0000760E0000}"/>
    <cellStyle name="Dziesiętny_Invoices2001Slovakia_Book1_2_ke hoach dau thau 30-6-2010 2" xfId="3648" xr:uid="{00000000-0005-0000-0000-0000770E0000}"/>
    <cellStyle name="Dziesietny_Invoices2001Slovakia_Book1_2_ke hoach dau thau 30-6-2010 2 2" xfId="3649" xr:uid="{00000000-0005-0000-0000-0000780E0000}"/>
    <cellStyle name="Dziesiętny_Invoices2001Slovakia_Book1_2_ke hoach dau thau 30-6-2010 2 2" xfId="3650" xr:uid="{00000000-0005-0000-0000-0000790E0000}"/>
    <cellStyle name="Dziesietny_Invoices2001Slovakia_Book1_2_ke hoach dau thau 30-6-2010 3" xfId="3651" xr:uid="{00000000-0005-0000-0000-00007A0E0000}"/>
    <cellStyle name="Dziesiętny_Invoices2001Slovakia_Book1_2_ke hoach dau thau 30-6-2010 3" xfId="3652" xr:uid="{00000000-0005-0000-0000-00007B0E0000}"/>
    <cellStyle name="Dziesietny_Invoices2001Slovakia_Book1_2_ke hoach dau thau 30-6-2010 3 2" xfId="3653" xr:uid="{00000000-0005-0000-0000-00007C0E0000}"/>
    <cellStyle name="Dziesiętny_Invoices2001Slovakia_Book1_2_ke hoach dau thau 30-6-2010 3 2" xfId="3654" xr:uid="{00000000-0005-0000-0000-00007D0E0000}"/>
    <cellStyle name="Dziesietny_Invoices2001Slovakia_Book1_2_KH Von 2012 gui BKH 1" xfId="3655" xr:uid="{00000000-0005-0000-0000-00007E0E0000}"/>
    <cellStyle name="Dziesiętny_Invoices2001Slovakia_Book1_2_KH Von 2012 gui BKH 1" xfId="3656" xr:uid="{00000000-0005-0000-0000-00007F0E0000}"/>
    <cellStyle name="Dziesietny_Invoices2001Slovakia_Book1_2_KH Von 2012 gui BKH 1 2" xfId="3657" xr:uid="{00000000-0005-0000-0000-0000800E0000}"/>
    <cellStyle name="Dziesiętny_Invoices2001Slovakia_Book1_2_KH Von 2012 gui BKH 1 2" xfId="3658" xr:uid="{00000000-0005-0000-0000-0000810E0000}"/>
    <cellStyle name="Dziesietny_Invoices2001Slovakia_Book1_2_KH Von 2012 gui BKH 1 2 2" xfId="3659" xr:uid="{00000000-0005-0000-0000-0000820E0000}"/>
    <cellStyle name="Dziesiętny_Invoices2001Slovakia_Book1_2_KH Von 2012 gui BKH 1 2 2" xfId="3660" xr:uid="{00000000-0005-0000-0000-0000830E0000}"/>
    <cellStyle name="Dziesietny_Invoices2001Slovakia_Book1_2_KH Von 2012 gui BKH 1 3" xfId="3661" xr:uid="{00000000-0005-0000-0000-0000840E0000}"/>
    <cellStyle name="Dziesiętny_Invoices2001Slovakia_Book1_2_KH Von 2012 gui BKH 1 3" xfId="3662" xr:uid="{00000000-0005-0000-0000-0000850E0000}"/>
    <cellStyle name="Dziesietny_Invoices2001Slovakia_Book1_2_KH Von 2012 gui BKH 1 3 2" xfId="3663" xr:uid="{00000000-0005-0000-0000-0000860E0000}"/>
    <cellStyle name="Dziesiętny_Invoices2001Slovakia_Book1_2_KH Von 2012 gui BKH 1 3 2" xfId="3664" xr:uid="{00000000-0005-0000-0000-0000870E0000}"/>
    <cellStyle name="Dziesietny_Invoices2001Slovakia_Book1_2_KH Von 2012 gui BKH 1_BIEU KE HOACH  2015 (KTN 6.11 sua)" xfId="3665" xr:uid="{00000000-0005-0000-0000-0000880E0000}"/>
    <cellStyle name="Dziesiętny_Invoices2001Slovakia_Book1_2_KH Von 2012 gui BKH 1_BIEU KE HOACH  2015 (KTN 6.11 sua)" xfId="3666" xr:uid="{00000000-0005-0000-0000-0000890E0000}"/>
    <cellStyle name="Dziesietny_Invoices2001Slovakia_Book1_2_KH Von 2012 gui BKH 2" xfId="3667" xr:uid="{00000000-0005-0000-0000-00008A0E0000}"/>
    <cellStyle name="Dziesiętny_Invoices2001Slovakia_Book1_2_KH Von 2012 gui BKH 2" xfId="3668" xr:uid="{00000000-0005-0000-0000-00008B0E0000}"/>
    <cellStyle name="Dziesietny_Invoices2001Slovakia_Book1_2_KH Von 2012 gui BKH 2 2" xfId="3669" xr:uid="{00000000-0005-0000-0000-00008C0E0000}"/>
    <cellStyle name="Dziesiętny_Invoices2001Slovakia_Book1_2_KH Von 2012 gui BKH 2 2" xfId="3670" xr:uid="{00000000-0005-0000-0000-00008D0E0000}"/>
    <cellStyle name="Dziesietny_Invoices2001Slovakia_Book1_2_KH Von 2012 gui BKH 2 2 2" xfId="3671" xr:uid="{00000000-0005-0000-0000-00008E0E0000}"/>
    <cellStyle name="Dziesiętny_Invoices2001Slovakia_Book1_2_KH Von 2012 gui BKH 2 2 2" xfId="3672" xr:uid="{00000000-0005-0000-0000-00008F0E0000}"/>
    <cellStyle name="Dziesietny_Invoices2001Slovakia_Book1_2_KH Von 2012 gui BKH 2 3" xfId="3673" xr:uid="{00000000-0005-0000-0000-0000900E0000}"/>
    <cellStyle name="Dziesiętny_Invoices2001Slovakia_Book1_2_KH Von 2012 gui BKH 2 3" xfId="3674" xr:uid="{00000000-0005-0000-0000-0000910E0000}"/>
    <cellStyle name="Dziesietny_Invoices2001Slovakia_Book1_2_KH Von 2012 gui BKH 2 3 2" xfId="3675" xr:uid="{00000000-0005-0000-0000-0000920E0000}"/>
    <cellStyle name="Dziesiętny_Invoices2001Slovakia_Book1_2_KH Von 2012 gui BKH 2 3 2" xfId="3676" xr:uid="{00000000-0005-0000-0000-0000930E0000}"/>
    <cellStyle name="Dziesietny_Invoices2001Slovakia_Book1_2_QD ke hoach dau thau" xfId="3677" xr:uid="{00000000-0005-0000-0000-0000940E0000}"/>
    <cellStyle name="Dziesiętny_Invoices2001Slovakia_Book1_2_QD ke hoach dau thau" xfId="3678" xr:uid="{00000000-0005-0000-0000-0000950E0000}"/>
    <cellStyle name="Dziesietny_Invoices2001Slovakia_Book1_2_QD ke hoach dau thau 2" xfId="3679" xr:uid="{00000000-0005-0000-0000-0000960E0000}"/>
    <cellStyle name="Dziesiętny_Invoices2001Slovakia_Book1_2_QD ke hoach dau thau 2" xfId="3680" xr:uid="{00000000-0005-0000-0000-0000970E0000}"/>
    <cellStyle name="Dziesietny_Invoices2001Slovakia_Book1_2_QD ke hoach dau thau 2 2" xfId="3681" xr:uid="{00000000-0005-0000-0000-0000980E0000}"/>
    <cellStyle name="Dziesiętny_Invoices2001Slovakia_Book1_2_QD ke hoach dau thau 2 2" xfId="3682" xr:uid="{00000000-0005-0000-0000-0000990E0000}"/>
    <cellStyle name="Dziesietny_Invoices2001Slovakia_Book1_2_QD ke hoach dau thau 3" xfId="3683" xr:uid="{00000000-0005-0000-0000-00009A0E0000}"/>
    <cellStyle name="Dziesiętny_Invoices2001Slovakia_Book1_2_QD ke hoach dau thau 3" xfId="3684" xr:uid="{00000000-0005-0000-0000-00009B0E0000}"/>
    <cellStyle name="Dziesietny_Invoices2001Slovakia_Book1_2_QD ke hoach dau thau 3 2" xfId="3685" xr:uid="{00000000-0005-0000-0000-00009C0E0000}"/>
    <cellStyle name="Dziesiętny_Invoices2001Slovakia_Book1_2_QD ke hoach dau thau 3 2" xfId="3686" xr:uid="{00000000-0005-0000-0000-00009D0E0000}"/>
    <cellStyle name="Dziesietny_Invoices2001Slovakia_Book1_2_Ra soat KH von 2011 (Huy-11-11-11)" xfId="3687" xr:uid="{00000000-0005-0000-0000-00009E0E0000}"/>
    <cellStyle name="Dziesiętny_Invoices2001Slovakia_Book1_2_Ra soat KH von 2011 (Huy-11-11-11)" xfId="3688" xr:uid="{00000000-0005-0000-0000-00009F0E0000}"/>
    <cellStyle name="Dziesietny_Invoices2001Slovakia_Book1_2_Ra soat KH von 2011 (Huy-11-11-11) 2" xfId="3689" xr:uid="{00000000-0005-0000-0000-0000A00E0000}"/>
    <cellStyle name="Dziesiętny_Invoices2001Slovakia_Book1_2_Ra soat KH von 2011 (Huy-11-11-11) 2" xfId="3690" xr:uid="{00000000-0005-0000-0000-0000A10E0000}"/>
    <cellStyle name="Dziesietny_Invoices2001Slovakia_Book1_2_Ra soat KH von 2011 (Huy-11-11-11) 2 2" xfId="3691" xr:uid="{00000000-0005-0000-0000-0000A20E0000}"/>
    <cellStyle name="Dziesiętny_Invoices2001Slovakia_Book1_2_Ra soat KH von 2011 (Huy-11-11-11) 2 2" xfId="3692" xr:uid="{00000000-0005-0000-0000-0000A30E0000}"/>
    <cellStyle name="Dziesietny_Invoices2001Slovakia_Book1_2_Ra soat KH von 2011 (Huy-11-11-11) 3" xfId="3693" xr:uid="{00000000-0005-0000-0000-0000A40E0000}"/>
    <cellStyle name="Dziesiętny_Invoices2001Slovakia_Book1_2_Ra soat KH von 2011 (Huy-11-11-11) 3" xfId="3694" xr:uid="{00000000-0005-0000-0000-0000A50E0000}"/>
    <cellStyle name="Dziesietny_Invoices2001Slovakia_Book1_2_Ra soat KH von 2011 (Huy-11-11-11) 3 2" xfId="3695" xr:uid="{00000000-0005-0000-0000-0000A60E0000}"/>
    <cellStyle name="Dziesiętny_Invoices2001Slovakia_Book1_2_Ra soat KH von 2011 (Huy-11-11-11) 3 2" xfId="3696" xr:uid="{00000000-0005-0000-0000-0000A70E0000}"/>
    <cellStyle name="Dziesietny_Invoices2001Slovakia_Book1_2_Ra soat KH von 2011 (Huy-11-11-11) 4" xfId="3697" xr:uid="{00000000-0005-0000-0000-0000A80E0000}"/>
    <cellStyle name="Dziesiętny_Invoices2001Slovakia_Book1_2_Ra soat KH von 2011 (Huy-11-11-11) 4" xfId="3698" xr:uid="{00000000-0005-0000-0000-0000A90E0000}"/>
    <cellStyle name="Dziesietny_Invoices2001Slovakia_Book1_2_tinh toan hoang ha" xfId="3699" xr:uid="{00000000-0005-0000-0000-0000AA0E0000}"/>
    <cellStyle name="Dziesiętny_Invoices2001Slovakia_Book1_2_tinh toan hoang ha" xfId="3700" xr:uid="{00000000-0005-0000-0000-0000AB0E0000}"/>
    <cellStyle name="Dziesietny_Invoices2001Slovakia_Book1_2_tinh toan hoang ha 2" xfId="3701" xr:uid="{00000000-0005-0000-0000-0000AC0E0000}"/>
    <cellStyle name="Dziesiętny_Invoices2001Slovakia_Book1_2_tinh toan hoang ha 2" xfId="3702" xr:uid="{00000000-0005-0000-0000-0000AD0E0000}"/>
    <cellStyle name="Dziesietny_Invoices2001Slovakia_Book1_2_tinh toan hoang ha 2 2" xfId="3703" xr:uid="{00000000-0005-0000-0000-0000AE0E0000}"/>
    <cellStyle name="Dziesiętny_Invoices2001Slovakia_Book1_2_tinh toan hoang ha 2 2" xfId="3704" xr:uid="{00000000-0005-0000-0000-0000AF0E0000}"/>
    <cellStyle name="Dziesietny_Invoices2001Slovakia_Book1_2_tinh toan hoang ha 3" xfId="3705" xr:uid="{00000000-0005-0000-0000-0000B00E0000}"/>
    <cellStyle name="Dziesiętny_Invoices2001Slovakia_Book1_2_tinh toan hoang ha 3" xfId="3706" xr:uid="{00000000-0005-0000-0000-0000B10E0000}"/>
    <cellStyle name="Dziesietny_Invoices2001Slovakia_Book1_2_tinh toan hoang ha 3 2" xfId="3707" xr:uid="{00000000-0005-0000-0000-0000B20E0000}"/>
    <cellStyle name="Dziesiętny_Invoices2001Slovakia_Book1_2_tinh toan hoang ha 3 2" xfId="3708" xr:uid="{00000000-0005-0000-0000-0000B30E0000}"/>
    <cellStyle name="Dziesietny_Invoices2001Slovakia_Book1_2_Tong von ĐTPT" xfId="3709" xr:uid="{00000000-0005-0000-0000-0000B40E0000}"/>
    <cellStyle name="Dziesiętny_Invoices2001Slovakia_Book1_2_Tong von ĐTPT" xfId="3710" xr:uid="{00000000-0005-0000-0000-0000B50E0000}"/>
    <cellStyle name="Dziesietny_Invoices2001Slovakia_Book1_2_Tong von ĐTPT 2" xfId="3711" xr:uid="{00000000-0005-0000-0000-0000B60E0000}"/>
    <cellStyle name="Dziesiętny_Invoices2001Slovakia_Book1_2_Tong von ĐTPT 2" xfId="3712" xr:uid="{00000000-0005-0000-0000-0000B70E0000}"/>
    <cellStyle name="Dziesietny_Invoices2001Slovakia_Book1_2_Tong von ĐTPT 2 2" xfId="3713" xr:uid="{00000000-0005-0000-0000-0000B80E0000}"/>
    <cellStyle name="Dziesiętny_Invoices2001Slovakia_Book1_2_Tong von ĐTPT 2 2" xfId="3714" xr:uid="{00000000-0005-0000-0000-0000B90E0000}"/>
    <cellStyle name="Dziesietny_Invoices2001Slovakia_Book1_2_Tong von ĐTPT 3" xfId="3715" xr:uid="{00000000-0005-0000-0000-0000BA0E0000}"/>
    <cellStyle name="Dziesiętny_Invoices2001Slovakia_Book1_2_Tong von ĐTPT 3" xfId="3716" xr:uid="{00000000-0005-0000-0000-0000BB0E0000}"/>
    <cellStyle name="Dziesietny_Invoices2001Slovakia_Book1_2_Tong von ĐTPT 3 2" xfId="3717" xr:uid="{00000000-0005-0000-0000-0000BC0E0000}"/>
    <cellStyle name="Dziesiętny_Invoices2001Slovakia_Book1_2_Tong von ĐTPT 3 2" xfId="3718" xr:uid="{00000000-0005-0000-0000-0000BD0E0000}"/>
    <cellStyle name="Dziesietny_Invoices2001Slovakia_Book1_2_Viec Huy dang lam" xfId="3719" xr:uid="{00000000-0005-0000-0000-0000BE0E0000}"/>
    <cellStyle name="Dziesiętny_Invoices2001Slovakia_Book1_2_Viec Huy dang lam" xfId="3720" xr:uid="{00000000-0005-0000-0000-0000BF0E0000}"/>
    <cellStyle name="Dziesietny_Invoices2001Slovakia_Book1_3" xfId="3721" xr:uid="{00000000-0005-0000-0000-0000C00E0000}"/>
    <cellStyle name="Dziesiętny_Invoices2001Slovakia_Book1_3" xfId="3722" xr:uid="{00000000-0005-0000-0000-0000C10E0000}"/>
    <cellStyle name="Dziesietny_Invoices2001Slovakia_Book1_3 2" xfId="3723" xr:uid="{00000000-0005-0000-0000-0000C20E0000}"/>
    <cellStyle name="Dziesiętny_Invoices2001Slovakia_Book1_3 2" xfId="3724" xr:uid="{00000000-0005-0000-0000-0000C30E0000}"/>
    <cellStyle name="Dziesietny_Invoices2001Slovakia_Book1_3 2 2" xfId="3725" xr:uid="{00000000-0005-0000-0000-0000C40E0000}"/>
    <cellStyle name="Dziesiętny_Invoices2001Slovakia_Book1_3 2 2" xfId="3726" xr:uid="{00000000-0005-0000-0000-0000C50E0000}"/>
    <cellStyle name="Dziesietny_Invoices2001Slovakia_Book1_3 3" xfId="3727" xr:uid="{00000000-0005-0000-0000-0000C60E0000}"/>
    <cellStyle name="Dziesiętny_Invoices2001Slovakia_Book1_3 3" xfId="3728" xr:uid="{00000000-0005-0000-0000-0000C70E0000}"/>
    <cellStyle name="Dziesietny_Invoices2001Slovakia_Book1_3 3 2" xfId="3729" xr:uid="{00000000-0005-0000-0000-0000C80E0000}"/>
    <cellStyle name="Dziesiętny_Invoices2001Slovakia_Book1_3 3 2" xfId="3730" xr:uid="{00000000-0005-0000-0000-0000C90E0000}"/>
    <cellStyle name="Dziesietny_Invoices2001Slovakia_Book1_Bao cao 9 thang  XDCB" xfId="3731" xr:uid="{00000000-0005-0000-0000-0000CA0E0000}"/>
    <cellStyle name="Dziesiętny_Invoices2001Slovakia_Book1_Book1" xfId="3732" xr:uid="{00000000-0005-0000-0000-0000CB0E0000}"/>
    <cellStyle name="Dziesietny_Invoices2001Slovakia_Book1_dự toán 30a 2013" xfId="3733" xr:uid="{00000000-0005-0000-0000-0000CC0E0000}"/>
    <cellStyle name="Dziesiętny_Invoices2001Slovakia_Book1_Nhu cau von ung truoc 2011 Tha h Hoa + Nge An gui TW" xfId="3734" xr:uid="{00000000-0005-0000-0000-0000CD0E0000}"/>
    <cellStyle name="Dziesietny_Invoices2001Slovakia_Book1_Tong hop Cac tuyen(9-1-06)" xfId="3735" xr:uid="{00000000-0005-0000-0000-0000CE0E0000}"/>
    <cellStyle name="Dziesiętny_Invoices2001Slovakia_Book1_Tong hop Cac tuyen(9-1-06)" xfId="3736" xr:uid="{00000000-0005-0000-0000-0000CF0E0000}"/>
    <cellStyle name="Dziesietny_Invoices2001Slovakia_Book1_Tong hop Cac tuyen(9-1-06)_bieu tong hop lai kh von 2011 gui phong TH-KTDN" xfId="3737" xr:uid="{00000000-0005-0000-0000-0000D00E0000}"/>
    <cellStyle name="Dziesiętny_Invoices2001Slovakia_Book1_Tong hop Cac tuyen(9-1-06)_bieu tong hop lai kh von 2011 gui phong TH-KTDN" xfId="3738" xr:uid="{00000000-0005-0000-0000-0000D10E0000}"/>
    <cellStyle name="Dziesietny_Invoices2001Slovakia_Book1_Tong hop Cac tuyen(9-1-06)_Copy of KH PHAN BO VON ĐỐI ỨNG NAM 2011 (30 TY phuong án gop WB)" xfId="3739" xr:uid="{00000000-0005-0000-0000-0000D20E0000}"/>
    <cellStyle name="Dziesiętny_Invoices2001Slovakia_Book1_Tong hop Cac tuyen(9-1-06)_Copy of KH PHAN BO VON ĐỐI ỨNG NAM 2011 (30 TY phuong án gop WB)" xfId="3740" xr:uid="{00000000-0005-0000-0000-0000D30E0000}"/>
    <cellStyle name="Dziesietny_Invoices2001Slovakia_Book1_Tong hop Cac tuyen(9-1-06)_Ke hoach 2010 (theo doi 11-8-2010)" xfId="3741" xr:uid="{00000000-0005-0000-0000-0000D40E0000}"/>
    <cellStyle name="Dziesiętny_Invoices2001Slovakia_Book1_Tong hop Cac tuyen(9-1-06)_Ke hoach 2010 (theo doi 11-8-2010)" xfId="3742" xr:uid="{00000000-0005-0000-0000-0000D50E0000}"/>
    <cellStyle name="Dziesietny_Invoices2001Slovakia_Book1_Tong hop Cac tuyen(9-1-06)_KH Von 2012 gui BKH 1" xfId="3743" xr:uid="{00000000-0005-0000-0000-0000D60E0000}"/>
    <cellStyle name="Dziesiętny_Invoices2001Slovakia_Book1_Tong hop Cac tuyen(9-1-06)_KH Von 2012 gui BKH 1" xfId="3744" xr:uid="{00000000-0005-0000-0000-0000D70E0000}"/>
    <cellStyle name="Dziesietny_Invoices2001Slovakia_Book1_Tong hop Cac tuyen(9-1-06)_QD ke hoach dau thau" xfId="3745" xr:uid="{00000000-0005-0000-0000-0000D80E0000}"/>
    <cellStyle name="Dziesiętny_Invoices2001Slovakia_Book1_Tong hop Cac tuyen(9-1-06)_QD ke hoach dau thau" xfId="3746" xr:uid="{00000000-0005-0000-0000-0000D90E0000}"/>
    <cellStyle name="Dziesietny_Invoices2001Slovakia_Book1_Tong hop Cac tuyen(9-1-06)_Tong von ĐTPT" xfId="3747" xr:uid="{00000000-0005-0000-0000-0000DA0E0000}"/>
    <cellStyle name="Dziesiętny_Invoices2001Slovakia_Book1_Tong hop Cac tuyen(9-1-06)_Tong von ĐTPT" xfId="3748" xr:uid="{00000000-0005-0000-0000-0000DB0E0000}"/>
    <cellStyle name="Dziesietny_Invoices2001Slovakia_Book1_ung truoc 2011 NSTW Thanh Hoa + Nge An gui Thu 12-5" xfId="3749" xr:uid="{00000000-0005-0000-0000-0000DC0E0000}"/>
    <cellStyle name="Dziesiętny_Invoices2001Slovakia_Book1_ung truoc 2011 NSTW Thanh Hoa + Nge An gui Thu 12-5" xfId="3750" xr:uid="{00000000-0005-0000-0000-0000DD0E0000}"/>
    <cellStyle name="Dziesietny_Invoices2001Slovakia_Chi tieu KH nam 2009" xfId="3763" xr:uid="{00000000-0005-0000-0000-0000EA0E0000}"/>
    <cellStyle name="Dziesiętny_Invoices2001Slovakia_Chi tieu KH nam 2009" xfId="3764" xr:uid="{00000000-0005-0000-0000-0000EB0E0000}"/>
    <cellStyle name="Dziesietny_Invoices2001Slovakia_Copy of KH PHAN BO VON ĐỐI ỨNG NAM 2011 (30 TY phuong án gop WB)" xfId="3751" xr:uid="{00000000-0005-0000-0000-0000DE0E0000}"/>
    <cellStyle name="Dziesiętny_Invoices2001Slovakia_Copy of KH PHAN BO VON ĐỐI ỨNG NAM 2011 (30 TY phuong án gop WB)" xfId="3752" xr:uid="{00000000-0005-0000-0000-0000DF0E0000}"/>
    <cellStyle name="Dziesietny_Invoices2001Slovakia_Copy of KH PHAN BO VON ĐỐI ỨNG NAM 2011 (30 TY phuong án gop WB) 2" xfId="3753" xr:uid="{00000000-0005-0000-0000-0000E00E0000}"/>
    <cellStyle name="Dziesiętny_Invoices2001Slovakia_Copy of KH PHAN BO VON ĐỐI ỨNG NAM 2011 (30 TY phuong án gop WB) 2" xfId="3754" xr:uid="{00000000-0005-0000-0000-0000E10E0000}"/>
    <cellStyle name="Dziesietny_Invoices2001Slovakia_Copy of KH PHAN BO VON ĐỐI ỨNG NAM 2011 (30 TY phuong án gop WB) 2 2" xfId="3755" xr:uid="{00000000-0005-0000-0000-0000E20E0000}"/>
    <cellStyle name="Dziesiętny_Invoices2001Slovakia_Copy of KH PHAN BO VON ĐỐI ỨNG NAM 2011 (30 TY phuong án gop WB) 2 2" xfId="3756" xr:uid="{00000000-0005-0000-0000-0000E30E0000}"/>
    <cellStyle name="Dziesietny_Invoices2001Slovakia_Copy of KH PHAN BO VON ĐỐI ỨNG NAM 2011 (30 TY phuong án gop WB) 3" xfId="3757" xr:uid="{00000000-0005-0000-0000-0000E40E0000}"/>
    <cellStyle name="Dziesiętny_Invoices2001Slovakia_Copy of KH PHAN BO VON ĐỐI ỨNG NAM 2011 (30 TY phuong án gop WB) 3" xfId="3758" xr:uid="{00000000-0005-0000-0000-0000E50E0000}"/>
    <cellStyle name="Dziesietny_Invoices2001Slovakia_Copy of KH PHAN BO VON ĐỐI ỨNG NAM 2011 (30 TY phuong án gop WB) 3 2" xfId="3759" xr:uid="{00000000-0005-0000-0000-0000E60E0000}"/>
    <cellStyle name="Dziesiętny_Invoices2001Slovakia_Copy of KH PHAN BO VON ĐỐI ỨNG NAM 2011 (30 TY phuong án gop WB) 3 2" xfId="3760" xr:uid="{00000000-0005-0000-0000-0000E70E0000}"/>
    <cellStyle name="Dziesietny_Invoices2001Slovakia_Copy of KH PHAN BO VON ĐỐI ỨNG NAM 2011 (30 TY phuong án gop WB)_BIEU KE HOACH  2015 (KTN 6.11 sua)" xfId="3761" xr:uid="{00000000-0005-0000-0000-0000E80E0000}"/>
    <cellStyle name="Dziesiętny_Invoices2001Slovakia_Copy of KH PHAN BO VON ĐỐI ỨNG NAM 2011 (30 TY phuong án gop WB)_BIEU KE HOACH  2015 (KTN 6.11 sua)" xfId="3762" xr:uid="{00000000-0005-0000-0000-0000E90E0000}"/>
    <cellStyle name="Dziesietny_Invoices2001Slovakia_Danh Mục KCM trinh BKH 2011 (BS 30A)" xfId="3765" xr:uid="{00000000-0005-0000-0000-0000EC0E0000}"/>
    <cellStyle name="Dziesiętny_Invoices2001Slovakia_Danh Mục KCM trinh BKH 2011 (BS 30A)" xfId="3766" xr:uid="{00000000-0005-0000-0000-0000ED0E0000}"/>
    <cellStyle name="Dziesietny_Invoices2001Slovakia_DT 1751 Muong Khoa" xfId="3767" xr:uid="{00000000-0005-0000-0000-0000EE0E0000}"/>
    <cellStyle name="Dziesiętny_Invoices2001Slovakia_DT 1751 Muong Khoa" xfId="3768" xr:uid="{00000000-0005-0000-0000-0000EF0E0000}"/>
    <cellStyle name="Dziesietny_Invoices2001Slovakia_DT Nam vai" xfId="3769" xr:uid="{00000000-0005-0000-0000-0000F00E0000}"/>
    <cellStyle name="Dziesiętny_Invoices2001Slovakia_DT tieu hoc diem TDC ban Cho 28-02-09" xfId="3770" xr:uid="{00000000-0005-0000-0000-0000F10E0000}"/>
    <cellStyle name="Dziesietny_Invoices2001Slovakia_DT truong THPT  quyet thang tinh 04-3-09" xfId="3771" xr:uid="{00000000-0005-0000-0000-0000F20E0000}"/>
    <cellStyle name="Dziesiętny_Invoices2001Slovakia_DT truong THPT  quyet thang tinh 04-3-09" xfId="3772" xr:uid="{00000000-0005-0000-0000-0000F30E0000}"/>
    <cellStyle name="Dziesietny_Invoices2001Slovakia_DTTD chieng chan Tham lai 29-9-2009" xfId="3773" xr:uid="{00000000-0005-0000-0000-0000F40E0000}"/>
    <cellStyle name="Dziesiętny_Invoices2001Slovakia_DTTD chieng chan Tham lai 29-9-2009" xfId="3774" xr:uid="{00000000-0005-0000-0000-0000F50E0000}"/>
    <cellStyle name="Dziesietny_Invoices2001Slovakia_DTTD chieng chan Tham lai 29-9-2009 2" xfId="3775" xr:uid="{00000000-0005-0000-0000-0000F60E0000}"/>
    <cellStyle name="Dziesiętny_Invoices2001Slovakia_DTTD chieng chan Tham lai 29-9-2009 2" xfId="3776" xr:uid="{00000000-0005-0000-0000-0000F70E0000}"/>
    <cellStyle name="Dziesietny_Invoices2001Slovakia_DTTD chieng chan Tham lai 29-9-2009 2 2" xfId="3777" xr:uid="{00000000-0005-0000-0000-0000F80E0000}"/>
    <cellStyle name="Dziesiętny_Invoices2001Slovakia_DTTD chieng chan Tham lai 29-9-2009 2 2" xfId="3778" xr:uid="{00000000-0005-0000-0000-0000F90E0000}"/>
    <cellStyle name="Dziesietny_Invoices2001Slovakia_DTTD chieng chan Tham lai 29-9-2009 3" xfId="3779" xr:uid="{00000000-0005-0000-0000-0000FA0E0000}"/>
    <cellStyle name="Dziesiętny_Invoices2001Slovakia_DTTD chieng chan Tham lai 29-9-2009 3" xfId="3780" xr:uid="{00000000-0005-0000-0000-0000FB0E0000}"/>
    <cellStyle name="Dziesietny_Invoices2001Slovakia_DTTD chieng chan Tham lai 29-9-2009 3 2" xfId="3781" xr:uid="{00000000-0005-0000-0000-0000FC0E0000}"/>
    <cellStyle name="Dziesiętny_Invoices2001Slovakia_DTTD chieng chan Tham lai 29-9-2009 3 2" xfId="3782" xr:uid="{00000000-0005-0000-0000-0000FD0E0000}"/>
    <cellStyle name="Dziesietny_Invoices2001Slovakia_DTTD chieng chan Tham lai 29-9-2009_BIEU KE HOACH  2015 (KTN 6.11 sua)" xfId="3783" xr:uid="{00000000-0005-0000-0000-0000FE0E0000}"/>
    <cellStyle name="Dziesiętny_Invoices2001Slovakia_DTTD chieng chan Tham lai 29-9-2009_BIEU KE HOACH  2015 (KTN 6.11 sua)" xfId="3784" xr:uid="{00000000-0005-0000-0000-0000FF0E0000}"/>
    <cellStyle name="Dziesietny_Invoices2001Slovakia_d-uong+TDT" xfId="3785" xr:uid="{00000000-0005-0000-0000-0000000F0000}"/>
    <cellStyle name="Dziesiętny_Invoices2001Slovakia_GVL" xfId="3786" xr:uid="{00000000-0005-0000-0000-0000010F0000}"/>
    <cellStyle name="Dziesietny_Invoices2001Slovakia_Ke hoach 2010 (theo doi 11-8-2010)" xfId="3787" xr:uid="{00000000-0005-0000-0000-0000020F0000}"/>
    <cellStyle name="Dziesiętny_Invoices2001Slovakia_Ke hoach 2010 (theo doi 11-8-2010)" xfId="3788" xr:uid="{00000000-0005-0000-0000-0000030F0000}"/>
    <cellStyle name="Dziesietny_Invoices2001Slovakia_ke hoach dau thau 30-6-2010" xfId="3789" xr:uid="{00000000-0005-0000-0000-0000040F0000}"/>
    <cellStyle name="Dziesiętny_Invoices2001Slovakia_ke hoach dau thau 30-6-2010" xfId="3790" xr:uid="{00000000-0005-0000-0000-0000050F0000}"/>
    <cellStyle name="Dziesietny_Invoices2001Slovakia_KL K.C mat duong" xfId="3791" xr:uid="{00000000-0005-0000-0000-0000060F0000}"/>
    <cellStyle name="Dziesiętny_Invoices2001Slovakia_Ra soat KH von 2011 (Huy-11-11-11)" xfId="3792" xr:uid="{00000000-0005-0000-0000-0000070F0000}"/>
    <cellStyle name="Dziesietny_Invoices2001Slovakia_Sheet2" xfId="3793" xr:uid="{00000000-0005-0000-0000-0000080F0000}"/>
    <cellStyle name="Dziesiętny_Invoices2001Slovakia_Sheet2" xfId="3794" xr:uid="{00000000-0005-0000-0000-0000090F0000}"/>
    <cellStyle name="Dziesietny_Invoices2001Slovakia_TDT KHANH HOA" xfId="3795" xr:uid="{00000000-0005-0000-0000-00000A0F0000}"/>
    <cellStyle name="Dziesiętny_Invoices2001Slovakia_TDT KHANH HOA" xfId="3796" xr:uid="{00000000-0005-0000-0000-00000B0F0000}"/>
    <cellStyle name="Dziesietny_Invoices2001Slovakia_TDT KHANH HOA 2" xfId="3797" xr:uid="{00000000-0005-0000-0000-00000C0F0000}"/>
    <cellStyle name="Dziesiętny_Invoices2001Slovakia_TDT KHANH HOA 2" xfId="3798" xr:uid="{00000000-0005-0000-0000-00000D0F0000}"/>
    <cellStyle name="Dziesietny_Invoices2001Slovakia_TDT KHANH HOA 3" xfId="3799" xr:uid="{00000000-0005-0000-0000-00000E0F0000}"/>
    <cellStyle name="Dziesiętny_Invoices2001Slovakia_TDT KHANH HOA 3" xfId="3800" xr:uid="{00000000-0005-0000-0000-00000F0F0000}"/>
    <cellStyle name="Dziesietny_Invoices2001Slovakia_TDT KHANH HOA 4" xfId="3801" xr:uid="{00000000-0005-0000-0000-0000100F0000}"/>
    <cellStyle name="Dziesiętny_Invoices2001Slovakia_TDT KHANH HOA 4" xfId="3802" xr:uid="{00000000-0005-0000-0000-0000110F0000}"/>
    <cellStyle name="Dziesietny_Invoices2001Slovakia_TDT KHANH HOA_bao_cao_TH_th_cong_tac_dau_thau_-_ngay251209" xfId="3803" xr:uid="{00000000-0005-0000-0000-0000120F0000}"/>
    <cellStyle name="Dziesiętny_Invoices2001Slovakia_TDT KHANH HOA_bao_cao_TH_th_cong_tac_dau_thau_-_ngay251209" xfId="3804" xr:uid="{00000000-0005-0000-0000-0000130F0000}"/>
    <cellStyle name="Dziesietny_Invoices2001Slovakia_TDT KHANH HOA_Bieu chi tieu KH 2014 (Huy-04-11)" xfId="3805" xr:uid="{00000000-0005-0000-0000-0000140F0000}"/>
    <cellStyle name="Dziesiętny_Invoices2001Slovakia_TDT KHANH HOA_Bieu chi tieu KH 2014 (Huy-04-11)" xfId="3806" xr:uid="{00000000-0005-0000-0000-0000150F0000}"/>
    <cellStyle name="Dziesietny_Invoices2001Slovakia_TDT KHANH HOA_bieu ke hoach dau thau" xfId="3807" xr:uid="{00000000-0005-0000-0000-0000160F0000}"/>
    <cellStyle name="Dziesiętny_Invoices2001Slovakia_TDT KHANH HOA_bieu ke hoach dau thau" xfId="3808" xr:uid="{00000000-0005-0000-0000-0000170F0000}"/>
    <cellStyle name="Dziesietny_Invoices2001Slovakia_TDT KHANH HOA_bieu ke hoach dau thau truong mam non SKH" xfId="3809" xr:uid="{00000000-0005-0000-0000-0000180F0000}"/>
    <cellStyle name="Dziesiętny_Invoices2001Slovakia_TDT KHANH HOA_bieu ke hoach dau thau truong mam non SKH" xfId="3810" xr:uid="{00000000-0005-0000-0000-0000190F0000}"/>
    <cellStyle name="Dziesietny_Invoices2001Slovakia_TDT KHANH HOA_bieu tong hop lai kh von 2011 gui phong TH-KTDN" xfId="3811" xr:uid="{00000000-0005-0000-0000-00001A0F0000}"/>
    <cellStyle name="Dziesiętny_Invoices2001Slovakia_TDT KHANH HOA_bieu tong hop lai kh von 2011 gui phong TH-KTDN" xfId="3812" xr:uid="{00000000-0005-0000-0000-00001B0F0000}"/>
    <cellStyle name="Dziesietny_Invoices2001Slovakia_TDT KHANH HOA_bieu tong hop lai kh von 2011 gui phong TH-KTDN 2" xfId="3813" xr:uid="{00000000-0005-0000-0000-00001C0F0000}"/>
    <cellStyle name="Dziesiętny_Invoices2001Slovakia_TDT KHANH HOA_bieu tong hop lai kh von 2011 gui phong TH-KTDN 2" xfId="3814" xr:uid="{00000000-0005-0000-0000-00001D0F0000}"/>
    <cellStyle name="Dziesietny_Invoices2001Slovakia_TDT KHANH HOA_bieu tong hop lai kh von 2011 gui phong TH-KTDN 2 2" xfId="3815" xr:uid="{00000000-0005-0000-0000-00001E0F0000}"/>
    <cellStyle name="Dziesiętny_Invoices2001Slovakia_TDT KHANH HOA_bieu tong hop lai kh von 2011 gui phong TH-KTDN 2 2" xfId="3816" xr:uid="{00000000-0005-0000-0000-00001F0F0000}"/>
    <cellStyle name="Dziesietny_Invoices2001Slovakia_TDT KHANH HOA_bieu tong hop lai kh von 2011 gui phong TH-KTDN 3" xfId="3817" xr:uid="{00000000-0005-0000-0000-0000200F0000}"/>
    <cellStyle name="Dziesiętny_Invoices2001Slovakia_TDT KHANH HOA_bieu tong hop lai kh von 2011 gui phong TH-KTDN 3" xfId="3818" xr:uid="{00000000-0005-0000-0000-0000210F0000}"/>
    <cellStyle name="Dziesietny_Invoices2001Slovakia_TDT KHANH HOA_bieu tong hop lai kh von 2011 gui phong TH-KTDN 3 2" xfId="3819" xr:uid="{00000000-0005-0000-0000-0000220F0000}"/>
    <cellStyle name="Dziesiętny_Invoices2001Slovakia_TDT KHANH HOA_bieu tong hop lai kh von 2011 gui phong TH-KTDN 3 2" xfId="3820" xr:uid="{00000000-0005-0000-0000-0000230F0000}"/>
    <cellStyle name="Dziesietny_Invoices2001Slovakia_TDT KHANH HOA_bieu tong hop lai kh von 2011 gui phong TH-KTDN_BIEU KE HOACH  2015 (KTN 6.11 sua)" xfId="3821" xr:uid="{00000000-0005-0000-0000-0000240F0000}"/>
    <cellStyle name="Dziesiętny_Invoices2001Slovakia_TDT KHANH HOA_bieu tong hop lai kh von 2011 gui phong TH-KTDN_BIEU KE HOACH  2015 (KTN 6.11 sua)" xfId="3822" xr:uid="{00000000-0005-0000-0000-0000250F0000}"/>
    <cellStyle name="Dziesietny_Invoices2001Slovakia_TDT KHANH HOA_Book1" xfId="3823" xr:uid="{00000000-0005-0000-0000-0000260F0000}"/>
    <cellStyle name="Dziesiętny_Invoices2001Slovakia_TDT KHANH HOA_Book1" xfId="3824" xr:uid="{00000000-0005-0000-0000-0000270F0000}"/>
    <cellStyle name="Dziesietny_Invoices2001Slovakia_TDT KHANH HOA_Book1_1" xfId="3825" xr:uid="{00000000-0005-0000-0000-0000280F0000}"/>
    <cellStyle name="Dziesiętny_Invoices2001Slovakia_TDT KHANH HOA_Book1_1" xfId="3826" xr:uid="{00000000-0005-0000-0000-0000290F0000}"/>
    <cellStyle name="Dziesietny_Invoices2001Slovakia_TDT KHANH HOA_Book1_1 2" xfId="8343" xr:uid="{00000000-0005-0000-0000-00002A0F0000}"/>
    <cellStyle name="Dziesiętny_Invoices2001Slovakia_TDT KHANH HOA_Book1_1_ke hoach dau thau 30-6-2010" xfId="3827" xr:uid="{00000000-0005-0000-0000-00002B0F0000}"/>
    <cellStyle name="Dziesietny_Invoices2001Slovakia_TDT KHANH HOA_Book1_2" xfId="3828" xr:uid="{00000000-0005-0000-0000-00002C0F0000}"/>
    <cellStyle name="Dziesiętny_Invoices2001Slovakia_TDT KHANH HOA_Book1_2" xfId="3829" xr:uid="{00000000-0005-0000-0000-00002D0F0000}"/>
    <cellStyle name="Dziesietny_Invoices2001Slovakia_TDT KHANH HOA_Book1_Book1" xfId="3830" xr:uid="{00000000-0005-0000-0000-00002E0F0000}"/>
    <cellStyle name="Dziesiętny_Invoices2001Slovakia_TDT KHANH HOA_Book1_Book1" xfId="3831" xr:uid="{00000000-0005-0000-0000-00002F0F0000}"/>
    <cellStyle name="Dziesietny_Invoices2001Slovakia_TDT KHANH HOA_Book1_DTTD chieng chan Tham lai 29-9-2009" xfId="3832" xr:uid="{00000000-0005-0000-0000-0000300F0000}"/>
    <cellStyle name="Dziesiętny_Invoices2001Slovakia_TDT KHANH HOA_Book1_DTTD chieng chan Tham lai 29-9-2009" xfId="3833" xr:uid="{00000000-0005-0000-0000-0000310F0000}"/>
    <cellStyle name="Dziesietny_Invoices2001Slovakia_TDT KHANH HOA_Book1_Ke hoach 2010 (theo doi 11-8-2010)" xfId="3834" xr:uid="{00000000-0005-0000-0000-0000320F0000}"/>
    <cellStyle name="Dziesiętny_Invoices2001Slovakia_TDT KHANH HOA_Book1_Ke hoach 2010 (theo doi 11-8-2010)" xfId="3835" xr:uid="{00000000-0005-0000-0000-0000330F0000}"/>
    <cellStyle name="Dziesietny_Invoices2001Slovakia_TDT KHANH HOA_Book1_ke hoach dau thau 30-6-2010" xfId="3836" xr:uid="{00000000-0005-0000-0000-0000340F0000}"/>
    <cellStyle name="Dziesiętny_Invoices2001Slovakia_TDT KHANH HOA_Book1_ke hoach dau thau 30-6-2010" xfId="3837" xr:uid="{00000000-0005-0000-0000-0000350F0000}"/>
    <cellStyle name="Dziesietny_Invoices2001Slovakia_TDT KHANH HOA_Book1_ke hoach dau thau 30-6-2010 2" xfId="3838" xr:uid="{00000000-0005-0000-0000-0000360F0000}"/>
    <cellStyle name="Dziesiętny_Invoices2001Slovakia_TDT KHANH HOA_Book1_ke hoach dau thau 30-6-2010 2" xfId="3839" xr:uid="{00000000-0005-0000-0000-0000370F0000}"/>
    <cellStyle name="Dziesietny_Invoices2001Slovakia_TDT KHANH HOA_Book1_ke hoach dau thau 30-6-2010 2 2" xfId="3840" xr:uid="{00000000-0005-0000-0000-0000380F0000}"/>
    <cellStyle name="Dziesiętny_Invoices2001Slovakia_TDT KHANH HOA_Book1_ke hoach dau thau 30-6-2010 2 2" xfId="3841" xr:uid="{00000000-0005-0000-0000-0000390F0000}"/>
    <cellStyle name="Dziesietny_Invoices2001Slovakia_TDT KHANH HOA_Book1_ke hoach dau thau 30-6-2010 3" xfId="3842" xr:uid="{00000000-0005-0000-0000-00003A0F0000}"/>
    <cellStyle name="Dziesiętny_Invoices2001Slovakia_TDT KHANH HOA_Book1_ke hoach dau thau 30-6-2010 3" xfId="3843" xr:uid="{00000000-0005-0000-0000-00003B0F0000}"/>
    <cellStyle name="Dziesietny_Invoices2001Slovakia_TDT KHANH HOA_Book1_ke hoach dau thau 30-6-2010 3 2" xfId="3844" xr:uid="{00000000-0005-0000-0000-00003C0F0000}"/>
    <cellStyle name="Dziesiętny_Invoices2001Slovakia_TDT KHANH HOA_Book1_ke hoach dau thau 30-6-2010 3 2" xfId="3845" xr:uid="{00000000-0005-0000-0000-00003D0F0000}"/>
    <cellStyle name="Dziesietny_Invoices2001Slovakia_TDT KHANH HOA_Book1_ke hoach dau thau 30-6-2010_BIEU KE HOACH  2015 (KTN 6.11 sua)" xfId="3846" xr:uid="{00000000-0005-0000-0000-00003E0F0000}"/>
    <cellStyle name="Dziesiętny_Invoices2001Slovakia_TDT KHANH HOA_Book1_ke hoach dau thau 30-6-2010_BIEU KE HOACH  2015 (KTN 6.11 sua)" xfId="3847" xr:uid="{00000000-0005-0000-0000-00003F0F0000}"/>
    <cellStyle name="Dziesietny_Invoices2001Slovakia_TDT KHANH HOA_Book1_KH Von 2012 gui BKH 1" xfId="3848" xr:uid="{00000000-0005-0000-0000-0000400F0000}"/>
    <cellStyle name="Dziesiętny_Invoices2001Slovakia_TDT KHANH HOA_Book1_KH Von 2012 gui BKH 1" xfId="3849" xr:uid="{00000000-0005-0000-0000-0000410F0000}"/>
    <cellStyle name="Dziesietny_Invoices2001Slovakia_TDT KHANH HOA_Book1_KH Von 2012 gui BKH 2" xfId="3850" xr:uid="{00000000-0005-0000-0000-0000420F0000}"/>
    <cellStyle name="Dziesiętny_Invoices2001Slovakia_TDT KHANH HOA_Book1_KH Von 2012 gui BKH 2" xfId="3851" xr:uid="{00000000-0005-0000-0000-0000430F0000}"/>
    <cellStyle name="Dziesietny_Invoices2001Slovakia_TDT KHANH HOA_Chi tieu KH nam 2009" xfId="3864" xr:uid="{00000000-0005-0000-0000-0000500F0000}"/>
    <cellStyle name="Dziesiętny_Invoices2001Slovakia_TDT KHANH HOA_Chi tieu KH nam 2009" xfId="3865" xr:uid="{00000000-0005-0000-0000-0000510F0000}"/>
    <cellStyle name="Dziesietny_Invoices2001Slovakia_TDT KHANH HOA_Copy of KH PHAN BO VON ĐỐI ỨNG NAM 2011 (30 TY phuong án gop WB)" xfId="3852" xr:uid="{00000000-0005-0000-0000-0000440F0000}"/>
    <cellStyle name="Dziesiętny_Invoices2001Slovakia_TDT KHANH HOA_Copy of KH PHAN BO VON ĐỐI ỨNG NAM 2011 (30 TY phuong án gop WB)" xfId="3853" xr:uid="{00000000-0005-0000-0000-0000450F0000}"/>
    <cellStyle name="Dziesietny_Invoices2001Slovakia_TDT KHANH HOA_Copy of KH PHAN BO VON ĐỐI ỨNG NAM 2011 (30 TY phuong án gop WB) 2" xfId="3854" xr:uid="{00000000-0005-0000-0000-0000460F0000}"/>
    <cellStyle name="Dziesiętny_Invoices2001Slovakia_TDT KHANH HOA_Copy of KH PHAN BO VON ĐỐI ỨNG NAM 2011 (30 TY phuong án gop WB) 2" xfId="3855" xr:uid="{00000000-0005-0000-0000-0000470F0000}"/>
    <cellStyle name="Dziesietny_Invoices2001Slovakia_TDT KHANH HOA_Copy of KH PHAN BO VON ĐỐI ỨNG NAM 2011 (30 TY phuong án gop WB) 2 2" xfId="3856" xr:uid="{00000000-0005-0000-0000-0000480F0000}"/>
    <cellStyle name="Dziesiętny_Invoices2001Slovakia_TDT KHANH HOA_Copy of KH PHAN BO VON ĐỐI ỨNG NAM 2011 (30 TY phuong án gop WB) 2 2" xfId="3857" xr:uid="{00000000-0005-0000-0000-0000490F0000}"/>
    <cellStyle name="Dziesietny_Invoices2001Slovakia_TDT KHANH HOA_Copy of KH PHAN BO VON ĐỐI ỨNG NAM 2011 (30 TY phuong án gop WB) 3" xfId="3858" xr:uid="{00000000-0005-0000-0000-00004A0F0000}"/>
    <cellStyle name="Dziesiętny_Invoices2001Slovakia_TDT KHANH HOA_Copy of KH PHAN BO VON ĐỐI ỨNG NAM 2011 (30 TY phuong án gop WB) 3" xfId="3859" xr:uid="{00000000-0005-0000-0000-00004B0F0000}"/>
    <cellStyle name="Dziesietny_Invoices2001Slovakia_TDT KHANH HOA_Copy of KH PHAN BO VON ĐỐI ỨNG NAM 2011 (30 TY phuong án gop WB) 3 2" xfId="3860" xr:uid="{00000000-0005-0000-0000-00004C0F0000}"/>
    <cellStyle name="Dziesiętny_Invoices2001Slovakia_TDT KHANH HOA_Copy of KH PHAN BO VON ĐỐI ỨNG NAM 2011 (30 TY phuong án gop WB) 3 2" xfId="3861" xr:uid="{00000000-0005-0000-0000-00004D0F0000}"/>
    <cellStyle name="Dziesietny_Invoices2001Slovakia_TDT KHANH HOA_Copy of KH PHAN BO VON ĐỐI ỨNG NAM 2011 (30 TY phuong án gop WB)_BIEU KE HOACH  2015 (KTN 6.11 sua)" xfId="3862" xr:uid="{00000000-0005-0000-0000-00004E0F0000}"/>
    <cellStyle name="Dziesiętny_Invoices2001Slovakia_TDT KHANH HOA_Copy of KH PHAN BO VON ĐỐI ỨNG NAM 2011 (30 TY phuong án gop WB)_BIEU KE HOACH  2015 (KTN 6.11 sua)" xfId="3863" xr:uid="{00000000-0005-0000-0000-00004F0F0000}"/>
    <cellStyle name="Dziesietny_Invoices2001Slovakia_TDT KHANH HOA_Danh Mục KCM trinh BKH 2011 (BS 30A)" xfId="3866" xr:uid="{00000000-0005-0000-0000-0000520F0000}"/>
    <cellStyle name="Dziesiętny_Invoices2001Slovakia_TDT KHANH HOA_Danh Mục KCM trinh BKH 2011 (BS 30A)" xfId="3867" xr:uid="{00000000-0005-0000-0000-0000530F0000}"/>
    <cellStyle name="Dziesietny_Invoices2001Slovakia_TDT KHANH HOA_DT 1751 Muong Khoa" xfId="3868" xr:uid="{00000000-0005-0000-0000-0000540F0000}"/>
    <cellStyle name="Dziesiętny_Invoices2001Slovakia_TDT KHANH HOA_DT 1751 Muong Khoa" xfId="3869" xr:uid="{00000000-0005-0000-0000-0000550F0000}"/>
    <cellStyle name="Dziesietny_Invoices2001Slovakia_TDT KHANH HOA_DT tieu hoc diem TDC ban Cho 28-02-09" xfId="3870" xr:uid="{00000000-0005-0000-0000-0000560F0000}"/>
    <cellStyle name="Dziesiętny_Invoices2001Slovakia_TDT KHANH HOA_DT tieu hoc diem TDC ban Cho 28-02-09" xfId="3871" xr:uid="{00000000-0005-0000-0000-0000570F0000}"/>
    <cellStyle name="Dziesietny_Invoices2001Slovakia_TDT KHANH HOA_DTTD chieng chan Tham lai 29-9-2009" xfId="3872" xr:uid="{00000000-0005-0000-0000-0000580F0000}"/>
    <cellStyle name="Dziesiętny_Invoices2001Slovakia_TDT KHANH HOA_DTTD chieng chan Tham lai 29-9-2009" xfId="3873" xr:uid="{00000000-0005-0000-0000-0000590F0000}"/>
    <cellStyle name="Dziesietny_Invoices2001Slovakia_TDT KHANH HOA_DTTD chieng chan Tham lai 29-9-2009 2" xfId="3874" xr:uid="{00000000-0005-0000-0000-00005A0F0000}"/>
    <cellStyle name="Dziesiętny_Invoices2001Slovakia_TDT KHANH HOA_DTTD chieng chan Tham lai 29-9-2009 2" xfId="3875" xr:uid="{00000000-0005-0000-0000-00005B0F0000}"/>
    <cellStyle name="Dziesietny_Invoices2001Slovakia_TDT KHANH HOA_DTTD chieng chan Tham lai 29-9-2009 2 2" xfId="3876" xr:uid="{00000000-0005-0000-0000-00005C0F0000}"/>
    <cellStyle name="Dziesiętny_Invoices2001Slovakia_TDT KHANH HOA_DTTD chieng chan Tham lai 29-9-2009 2 2" xfId="3877" xr:uid="{00000000-0005-0000-0000-00005D0F0000}"/>
    <cellStyle name="Dziesietny_Invoices2001Slovakia_TDT KHANH HOA_DTTD chieng chan Tham lai 29-9-2009 3" xfId="3878" xr:uid="{00000000-0005-0000-0000-00005E0F0000}"/>
    <cellStyle name="Dziesiętny_Invoices2001Slovakia_TDT KHANH HOA_DTTD chieng chan Tham lai 29-9-2009 3" xfId="3879" xr:uid="{00000000-0005-0000-0000-00005F0F0000}"/>
    <cellStyle name="Dziesietny_Invoices2001Slovakia_TDT KHANH HOA_DTTD chieng chan Tham lai 29-9-2009 3 2" xfId="3880" xr:uid="{00000000-0005-0000-0000-0000600F0000}"/>
    <cellStyle name="Dziesiętny_Invoices2001Slovakia_TDT KHANH HOA_DTTD chieng chan Tham lai 29-9-2009 3 2" xfId="3881" xr:uid="{00000000-0005-0000-0000-0000610F0000}"/>
    <cellStyle name="Dziesietny_Invoices2001Slovakia_TDT KHANH HOA_DTTD chieng chan Tham lai 29-9-2009_BIEU KE HOACH  2015 (KTN 6.11 sua)" xfId="3882" xr:uid="{00000000-0005-0000-0000-0000620F0000}"/>
    <cellStyle name="Dziesiętny_Invoices2001Slovakia_TDT KHANH HOA_DTTD chieng chan Tham lai 29-9-2009_BIEU KE HOACH  2015 (KTN 6.11 sua)" xfId="3883" xr:uid="{00000000-0005-0000-0000-0000630F0000}"/>
    <cellStyle name="Dziesietny_Invoices2001Slovakia_TDT KHANH HOA_Du toan nuoc San Thang (GD2)" xfId="3884" xr:uid="{00000000-0005-0000-0000-0000640F0000}"/>
    <cellStyle name="Dziesiętny_Invoices2001Slovakia_TDT KHANH HOA_Du toan nuoc San Thang (GD2)" xfId="3885" xr:uid="{00000000-0005-0000-0000-0000650F0000}"/>
    <cellStyle name="Dziesietny_Invoices2001Slovakia_TDT KHANH HOA_GVL" xfId="3886" xr:uid="{00000000-0005-0000-0000-0000660F0000}"/>
    <cellStyle name="Dziesiętny_Invoices2001Slovakia_TDT KHANH HOA_GVL" xfId="3887" xr:uid="{00000000-0005-0000-0000-0000670F0000}"/>
    <cellStyle name="Dziesietny_Invoices2001Slovakia_TDT KHANH HOA_GVL 2" xfId="3888" xr:uid="{00000000-0005-0000-0000-0000680F0000}"/>
    <cellStyle name="Dziesiętny_Invoices2001Slovakia_TDT KHANH HOA_GVL 2" xfId="3889" xr:uid="{00000000-0005-0000-0000-0000690F0000}"/>
    <cellStyle name="Dziesietny_Invoices2001Slovakia_TDT KHANH HOA_GVL 2 2" xfId="3890" xr:uid="{00000000-0005-0000-0000-00006A0F0000}"/>
    <cellStyle name="Dziesiętny_Invoices2001Slovakia_TDT KHANH HOA_GVL 2 2" xfId="3891" xr:uid="{00000000-0005-0000-0000-00006B0F0000}"/>
    <cellStyle name="Dziesietny_Invoices2001Slovakia_TDT KHANH HOA_GVL 3" xfId="3892" xr:uid="{00000000-0005-0000-0000-00006C0F0000}"/>
    <cellStyle name="Dziesiętny_Invoices2001Slovakia_TDT KHANH HOA_GVL 3" xfId="3893" xr:uid="{00000000-0005-0000-0000-00006D0F0000}"/>
    <cellStyle name="Dziesietny_Invoices2001Slovakia_TDT KHANH HOA_GVL 3 2" xfId="3894" xr:uid="{00000000-0005-0000-0000-00006E0F0000}"/>
    <cellStyle name="Dziesiętny_Invoices2001Slovakia_TDT KHANH HOA_GVL 3 2" xfId="3895" xr:uid="{00000000-0005-0000-0000-00006F0F0000}"/>
    <cellStyle name="Dziesietny_Invoices2001Slovakia_TDT KHANH HOA_GVL_BIEU KE HOACH  2015 (KTN 6.11 sua)" xfId="3896" xr:uid="{00000000-0005-0000-0000-0000700F0000}"/>
    <cellStyle name="Dziesiętny_Invoices2001Slovakia_TDT KHANH HOA_GVL_BIEU KE HOACH  2015 (KTN 6.11 sua)" xfId="3897" xr:uid="{00000000-0005-0000-0000-0000710F0000}"/>
    <cellStyle name="Dziesietny_Invoices2001Slovakia_TDT KHANH HOA_ke hoach dau thau 30-6-2010" xfId="3898" xr:uid="{00000000-0005-0000-0000-0000720F0000}"/>
    <cellStyle name="Dziesiętny_Invoices2001Slovakia_TDT KHANH HOA_ke hoach dau thau 30-6-2010" xfId="3899" xr:uid="{00000000-0005-0000-0000-0000730F0000}"/>
    <cellStyle name="Dziesietny_Invoices2001Slovakia_TDT KHANH HOA_KH Von 2012 gui BKH 1" xfId="3900" xr:uid="{00000000-0005-0000-0000-0000740F0000}"/>
    <cellStyle name="Dziesiętny_Invoices2001Slovakia_TDT KHANH HOA_KH Von 2012 gui BKH 1" xfId="3901" xr:uid="{00000000-0005-0000-0000-0000750F0000}"/>
    <cellStyle name="Dziesietny_Invoices2001Slovakia_TDT KHANH HOA_KH Von 2012 gui BKH 1 2" xfId="3902" xr:uid="{00000000-0005-0000-0000-0000760F0000}"/>
    <cellStyle name="Dziesiętny_Invoices2001Slovakia_TDT KHANH HOA_KH Von 2012 gui BKH 1 2" xfId="3903" xr:uid="{00000000-0005-0000-0000-0000770F0000}"/>
    <cellStyle name="Dziesietny_Invoices2001Slovakia_TDT KHANH HOA_KH Von 2012 gui BKH 1 2 2" xfId="3904" xr:uid="{00000000-0005-0000-0000-0000780F0000}"/>
    <cellStyle name="Dziesiętny_Invoices2001Slovakia_TDT KHANH HOA_KH Von 2012 gui BKH 1 2 2" xfId="3905" xr:uid="{00000000-0005-0000-0000-0000790F0000}"/>
    <cellStyle name="Dziesietny_Invoices2001Slovakia_TDT KHANH HOA_KH Von 2012 gui BKH 1 3" xfId="3906" xr:uid="{00000000-0005-0000-0000-00007A0F0000}"/>
    <cellStyle name="Dziesiętny_Invoices2001Slovakia_TDT KHANH HOA_KH Von 2012 gui BKH 1 3" xfId="3907" xr:uid="{00000000-0005-0000-0000-00007B0F0000}"/>
    <cellStyle name="Dziesietny_Invoices2001Slovakia_TDT KHANH HOA_KH Von 2012 gui BKH 1 3 2" xfId="3908" xr:uid="{00000000-0005-0000-0000-00007C0F0000}"/>
    <cellStyle name="Dziesiętny_Invoices2001Slovakia_TDT KHANH HOA_KH Von 2012 gui BKH 1 3 2" xfId="3909" xr:uid="{00000000-0005-0000-0000-00007D0F0000}"/>
    <cellStyle name="Dziesietny_Invoices2001Slovakia_TDT KHANH HOA_KH Von 2012 gui BKH 1_BIEU KE HOACH  2015 (KTN 6.11 sua)" xfId="3910" xr:uid="{00000000-0005-0000-0000-00007E0F0000}"/>
    <cellStyle name="Dziesiętny_Invoices2001Slovakia_TDT KHANH HOA_KH Von 2012 gui BKH 1_BIEU KE HOACH  2015 (KTN 6.11 sua)" xfId="3911" xr:uid="{00000000-0005-0000-0000-00007F0F0000}"/>
    <cellStyle name="Dziesietny_Invoices2001Slovakia_TDT KHANH HOA_Phan pha do" xfId="3912" xr:uid="{00000000-0005-0000-0000-0000800F0000}"/>
    <cellStyle name="Dziesiętny_Invoices2001Slovakia_TDT KHANH HOA_Phan pha do" xfId="3913" xr:uid="{00000000-0005-0000-0000-0000810F0000}"/>
    <cellStyle name="Dziesietny_Invoices2001Slovakia_TDT KHANH HOA_QD ke hoach dau thau" xfId="3914" xr:uid="{00000000-0005-0000-0000-0000820F0000}"/>
    <cellStyle name="Dziesiętny_Invoices2001Slovakia_TDT KHANH HOA_QD ke hoach dau thau" xfId="3915" xr:uid="{00000000-0005-0000-0000-0000830F0000}"/>
    <cellStyle name="Dziesietny_Invoices2001Slovakia_TDT KHANH HOA_Ra soat KH von 2011 (Huy-11-11-11)" xfId="3916" xr:uid="{00000000-0005-0000-0000-0000840F0000}"/>
    <cellStyle name="Dziesiętny_Invoices2001Slovakia_TDT KHANH HOA_Ra soat KH von 2011 (Huy-11-11-11)" xfId="3917" xr:uid="{00000000-0005-0000-0000-0000850F0000}"/>
    <cellStyle name="Dziesietny_Invoices2001Slovakia_TDT KHANH HOA_Sheet2" xfId="3918" xr:uid="{00000000-0005-0000-0000-0000860F0000}"/>
    <cellStyle name="Dziesiętny_Invoices2001Slovakia_TDT KHANH HOA_Sheet2" xfId="3919" xr:uid="{00000000-0005-0000-0000-0000870F0000}"/>
    <cellStyle name="Dziesietny_Invoices2001Slovakia_TDT KHANH HOA_TH danh muc 08-09 den ngay 30-8-09" xfId="3942" xr:uid="{00000000-0005-0000-0000-00009E0F0000}"/>
    <cellStyle name="Dziesiętny_Invoices2001Slovakia_TDT KHANH HOA_TH danh muc 08-09 den ngay 30-8-09" xfId="3943" xr:uid="{00000000-0005-0000-0000-00009F0F0000}"/>
    <cellStyle name="Dziesietny_Invoices2001Slovakia_TDT KHANH HOA_Tienluong" xfId="3920" xr:uid="{00000000-0005-0000-0000-0000880F0000}"/>
    <cellStyle name="Dziesiętny_Invoices2001Slovakia_TDT KHANH HOA_Tienluong" xfId="3921" xr:uid="{00000000-0005-0000-0000-0000890F0000}"/>
    <cellStyle name="Dziesietny_Invoices2001Slovakia_TDT KHANH HOA_tinh toan hoang ha" xfId="3922" xr:uid="{00000000-0005-0000-0000-00008A0F0000}"/>
    <cellStyle name="Dziesiętny_Invoices2001Slovakia_TDT KHANH HOA_tinh toan hoang ha" xfId="3923" xr:uid="{00000000-0005-0000-0000-00008B0F0000}"/>
    <cellStyle name="Dziesietny_Invoices2001Slovakia_TDT KHANH HOA_Tong hop Cac tuyen(9-1-06)" xfId="3924" xr:uid="{00000000-0005-0000-0000-00008C0F0000}"/>
    <cellStyle name="Dziesiętny_Invoices2001Slovakia_TDT KHANH HOA_Tong hop Cac tuyen(9-1-06)" xfId="3925" xr:uid="{00000000-0005-0000-0000-00008D0F0000}"/>
    <cellStyle name="Dziesietny_Invoices2001Slovakia_TDT KHANH HOA_Tong hop Cac tuyen(9-1-06)_bieu tong hop lai kh von 2011 gui phong TH-KTDN" xfId="3926" xr:uid="{00000000-0005-0000-0000-00008E0F0000}"/>
    <cellStyle name="Dziesiętny_Invoices2001Slovakia_TDT KHANH HOA_Tong hop Cac tuyen(9-1-06)_bieu tong hop lai kh von 2011 gui phong TH-KTDN" xfId="3927" xr:uid="{00000000-0005-0000-0000-00008F0F0000}"/>
    <cellStyle name="Dziesietny_Invoices2001Slovakia_TDT KHANH HOA_Tong hop Cac tuyen(9-1-06)_Copy of KH PHAN BO VON ĐỐI ỨNG NAM 2011 (30 TY phuong án gop WB)" xfId="3928" xr:uid="{00000000-0005-0000-0000-0000900F0000}"/>
    <cellStyle name="Dziesiętny_Invoices2001Slovakia_TDT KHANH HOA_Tong hop Cac tuyen(9-1-06)_Copy of KH PHAN BO VON ĐỐI ỨNG NAM 2011 (30 TY phuong án gop WB)" xfId="3929" xr:uid="{00000000-0005-0000-0000-0000910F0000}"/>
    <cellStyle name="Dziesietny_Invoices2001Slovakia_TDT KHANH HOA_Tong hop Cac tuyen(9-1-06)_Ke hoach 2010 (theo doi 11-8-2010)" xfId="3930" xr:uid="{00000000-0005-0000-0000-0000920F0000}"/>
    <cellStyle name="Dziesiętny_Invoices2001Slovakia_TDT KHANH HOA_Tong hop Cac tuyen(9-1-06)_Ke hoach 2010 (theo doi 11-8-2010)" xfId="3931" xr:uid="{00000000-0005-0000-0000-0000930F0000}"/>
    <cellStyle name="Dziesietny_Invoices2001Slovakia_TDT KHANH HOA_Tong hop Cac tuyen(9-1-06)_KH Von 2012 gui BKH 1" xfId="3932" xr:uid="{00000000-0005-0000-0000-0000940F0000}"/>
    <cellStyle name="Dziesiętny_Invoices2001Slovakia_TDT KHANH HOA_Tong hop Cac tuyen(9-1-06)_KH Von 2012 gui BKH 1" xfId="3933" xr:uid="{00000000-0005-0000-0000-0000950F0000}"/>
    <cellStyle name="Dziesietny_Invoices2001Slovakia_TDT KHANH HOA_Tong hop Cac tuyen(9-1-06)_QD ke hoach dau thau" xfId="3934" xr:uid="{00000000-0005-0000-0000-0000960F0000}"/>
    <cellStyle name="Dziesiętny_Invoices2001Slovakia_TDT KHANH HOA_Tong hop Cac tuyen(9-1-06)_QD ke hoach dau thau" xfId="3935" xr:uid="{00000000-0005-0000-0000-0000970F0000}"/>
    <cellStyle name="Dziesietny_Invoices2001Slovakia_TDT KHANH HOA_Tong hop Cac tuyen(9-1-06)_Tong von ĐTPT" xfId="3936" xr:uid="{00000000-0005-0000-0000-0000980F0000}"/>
    <cellStyle name="Dziesiętny_Invoices2001Slovakia_TDT KHANH HOA_Tong hop Cac tuyen(9-1-06)_Tong von ĐTPT" xfId="3937" xr:uid="{00000000-0005-0000-0000-0000990F0000}"/>
    <cellStyle name="Dziesietny_Invoices2001Slovakia_TDT KHANH HOA_Tong von ĐTPT" xfId="3938" xr:uid="{00000000-0005-0000-0000-00009A0F0000}"/>
    <cellStyle name="Dziesiętny_Invoices2001Slovakia_TDT KHANH HOA_Tong von ĐTPT" xfId="3939" xr:uid="{00000000-0005-0000-0000-00009B0F0000}"/>
    <cellStyle name="Dziesietny_Invoices2001Slovakia_TDT KHANH HOA_TU VAN THUY LOI THAM  PHE" xfId="3940" xr:uid="{00000000-0005-0000-0000-00009C0F0000}"/>
    <cellStyle name="Dziesiętny_Invoices2001Slovakia_TDT KHANH HOA_TU VAN THUY LOI THAM  PHE" xfId="3941" xr:uid="{00000000-0005-0000-0000-00009D0F0000}"/>
    <cellStyle name="Dziesietny_Invoices2001Slovakia_TDT KHANH HOA_Viec Huy dang lam" xfId="3944" xr:uid="{00000000-0005-0000-0000-0000A00F0000}"/>
    <cellStyle name="Dziesiętny_Invoices2001Slovakia_TDT KHANH HOA_Viec Huy dang lam" xfId="3945" xr:uid="{00000000-0005-0000-0000-0000A10F0000}"/>
    <cellStyle name="Dziesietny_Invoices2001Slovakia_TDT quangngai" xfId="3946" xr:uid="{00000000-0005-0000-0000-0000A20F0000}"/>
    <cellStyle name="Dziesiętny_Invoices2001Slovakia_TDT quangngai" xfId="3947" xr:uid="{00000000-0005-0000-0000-0000A30F0000}"/>
    <cellStyle name="Dziesietny_Invoices2001Slovakia_TH danh muc 08-09 den ngay 30-8-09" xfId="3952" xr:uid="{00000000-0005-0000-0000-0000A80F0000}"/>
    <cellStyle name="Dziesiętny_Invoices2001Slovakia_TH danh muc 08-09 den ngay 30-8-09" xfId="3953" xr:uid="{00000000-0005-0000-0000-0000A90F0000}"/>
    <cellStyle name="Dziesietny_Invoices2001Slovakia_Tham dinh du toan mat doong - Ban cho moi21-5" xfId="3954" xr:uid="{00000000-0005-0000-0000-0000AA0F0000}"/>
    <cellStyle name="Dziesiętny_Invoices2001Slovakia_Tham dinh du toan mat doong - Ban cho moi21-5" xfId="3955" xr:uid="{00000000-0005-0000-0000-0000AB0F0000}"/>
    <cellStyle name="Dziesietny_Invoices2001Slovakia_Tienluong" xfId="3948" xr:uid="{00000000-0005-0000-0000-0000A40F0000}"/>
    <cellStyle name="Dziesiętny_Invoices2001Slovakia_Tienluong" xfId="3949" xr:uid="{00000000-0005-0000-0000-0000A50F0000}"/>
    <cellStyle name="Dziesietny_Invoices2001Slovakia_TMDT(10-5-06)" xfId="3950" xr:uid="{00000000-0005-0000-0000-0000A60F0000}"/>
    <cellStyle name="Dziesiętny_Invoices2001Slovakia_Tong von ĐTPT" xfId="3951" xr:uid="{00000000-0005-0000-0000-0000A70F0000}"/>
    <cellStyle name="Dziesietny_Invoices2001Slovakia_Viec Huy dang lam" xfId="3956" xr:uid="{00000000-0005-0000-0000-0000AC0F0000}"/>
    <cellStyle name="Dziesiętny_Invoices2001Slovakia_Viec Huy dang lam" xfId="3957" xr:uid="{00000000-0005-0000-0000-0000AD0F0000}"/>
    <cellStyle name="e" xfId="3958" xr:uid="{00000000-0005-0000-0000-0000AE0F0000}"/>
    <cellStyle name="e 2" xfId="3959" xr:uid="{00000000-0005-0000-0000-0000AF0F0000}"/>
    <cellStyle name="E&amp;Y House" xfId="3960" xr:uid="{00000000-0005-0000-0000-0000B00F0000}"/>
    <cellStyle name="e_bieu ke hoach dau thau" xfId="3961" xr:uid="{00000000-0005-0000-0000-0000B10F0000}"/>
    <cellStyle name="e_bieu ke hoach dau thau 2" xfId="3962" xr:uid="{00000000-0005-0000-0000-0000B20F0000}"/>
    <cellStyle name="e_bieu ke hoach dau thau truong mam non SKH" xfId="3963" xr:uid="{00000000-0005-0000-0000-0000B30F0000}"/>
    <cellStyle name="e_bieu ke hoach dau thau truong mam non SKH 2" xfId="3964" xr:uid="{00000000-0005-0000-0000-0000B40F0000}"/>
    <cellStyle name="e_Book1" xfId="3965" xr:uid="{00000000-0005-0000-0000-0000B50F0000}"/>
    <cellStyle name="e_Book1 2" xfId="3966" xr:uid="{00000000-0005-0000-0000-0000B60F0000}"/>
    <cellStyle name="e_DT tieu hoc diem TDC ban Cho 28-02-09" xfId="3967" xr:uid="{00000000-0005-0000-0000-0000B70F0000}"/>
    <cellStyle name="e_DT tieu hoc diem TDC ban Cho 28-02-09 2" xfId="3968" xr:uid="{00000000-0005-0000-0000-0000B80F0000}"/>
    <cellStyle name="e_Du toan" xfId="3969" xr:uid="{00000000-0005-0000-0000-0000B90F0000}"/>
    <cellStyle name="e_Du toan 2" xfId="3970" xr:uid="{00000000-0005-0000-0000-0000BA0F0000}"/>
    <cellStyle name="e_Du toan 2 2" xfId="3971" xr:uid="{00000000-0005-0000-0000-0000BB0F0000}"/>
    <cellStyle name="e_Du toan nuoc San Thang (GD2)" xfId="3972" xr:uid="{00000000-0005-0000-0000-0000BC0F0000}"/>
    <cellStyle name="e_Du toan nuoc San Thang (GD2) 2" xfId="3973" xr:uid="{00000000-0005-0000-0000-0000BD0F0000}"/>
    <cellStyle name="e_Du toan_BIEU KE HOACH  2015 (KTN 6.11 sua)" xfId="3974" xr:uid="{00000000-0005-0000-0000-0000BE0F0000}"/>
    <cellStyle name="e_HD TT1" xfId="3975" xr:uid="{00000000-0005-0000-0000-0000BF0F0000}"/>
    <cellStyle name="e_HD TT1 2" xfId="3976" xr:uid="{00000000-0005-0000-0000-0000C00F0000}"/>
    <cellStyle name="e_HD TT1 2 2" xfId="3977" xr:uid="{00000000-0005-0000-0000-0000C10F0000}"/>
    <cellStyle name="e_HD TT1_BIEU KE HOACH  2015 (KTN 6.11 sua)" xfId="3978" xr:uid="{00000000-0005-0000-0000-0000C20F0000}"/>
    <cellStyle name="e_Nha lop hoc 8 P" xfId="3979" xr:uid="{00000000-0005-0000-0000-0000C30F0000}"/>
    <cellStyle name="e_Nha lop hoc 8 P 2" xfId="3980" xr:uid="{00000000-0005-0000-0000-0000C40F0000}"/>
    <cellStyle name="e_Nha lop hoc 8 P 2 2" xfId="3981" xr:uid="{00000000-0005-0000-0000-0000C50F0000}"/>
    <cellStyle name="e_Nha lop hoc 8 P_BIEU KE HOACH  2015 (KTN 6.11 sua)" xfId="3982" xr:uid="{00000000-0005-0000-0000-0000C60F0000}"/>
    <cellStyle name="e_Tienluong" xfId="3983" xr:uid="{00000000-0005-0000-0000-0000C70F0000}"/>
    <cellStyle name="e_Tienluong 2" xfId="3984" xr:uid="{00000000-0005-0000-0000-0000C80F0000}"/>
    <cellStyle name="ea" xfId="3985" xr:uid="{00000000-0005-0000-0000-0000C90F0000}"/>
    <cellStyle name="Emphasis 1" xfId="3986" xr:uid="{00000000-0005-0000-0000-0000CA0F0000}"/>
    <cellStyle name="Emphasis 2" xfId="3987" xr:uid="{00000000-0005-0000-0000-0000CB0F0000}"/>
    <cellStyle name="Emphasis 3" xfId="3988" xr:uid="{00000000-0005-0000-0000-0000CC0F0000}"/>
    <cellStyle name="Enter Currency (0)" xfId="3989" xr:uid="{00000000-0005-0000-0000-0000CD0F0000}"/>
    <cellStyle name="Enter Currency (0) 2" xfId="3990" xr:uid="{00000000-0005-0000-0000-0000CE0F0000}"/>
    <cellStyle name="Enter Currency (0) 2 2" xfId="3991" xr:uid="{00000000-0005-0000-0000-0000CF0F0000}"/>
    <cellStyle name="Enter Currency (2)" xfId="3992" xr:uid="{00000000-0005-0000-0000-0000D00F0000}"/>
    <cellStyle name="Enter Units (0)" xfId="3993" xr:uid="{00000000-0005-0000-0000-0000D10F0000}"/>
    <cellStyle name="Enter Units (1)" xfId="3994" xr:uid="{00000000-0005-0000-0000-0000D20F0000}"/>
    <cellStyle name="Enter Units (2)" xfId="3995" xr:uid="{00000000-0005-0000-0000-0000D30F0000}"/>
    <cellStyle name="Entered" xfId="3996" xr:uid="{00000000-0005-0000-0000-0000D40F0000}"/>
    <cellStyle name="Euro" xfId="3997" xr:uid="{00000000-0005-0000-0000-0000D50F0000}"/>
    <cellStyle name="Excel Built-in Normal" xfId="3998" xr:uid="{00000000-0005-0000-0000-0000D60F0000}"/>
    <cellStyle name="Explanatory Text 2" xfId="3999" xr:uid="{00000000-0005-0000-0000-0000D70F0000}"/>
    <cellStyle name="Explanatory Text 2 2" xfId="4000" xr:uid="{00000000-0005-0000-0000-0000D80F0000}"/>
    <cellStyle name="Explanatory Text 3" xfId="4001" xr:uid="{00000000-0005-0000-0000-0000D90F0000}"/>
    <cellStyle name="Explanatory Text 4" xfId="4002" xr:uid="{00000000-0005-0000-0000-0000DA0F0000}"/>
    <cellStyle name="f" xfId="4003" xr:uid="{00000000-0005-0000-0000-0000DB0F0000}"/>
    <cellStyle name="f 2" xfId="4004" xr:uid="{00000000-0005-0000-0000-0000DC0F0000}"/>
    <cellStyle name="f_bieu ke hoach dau thau" xfId="4005" xr:uid="{00000000-0005-0000-0000-0000DD0F0000}"/>
    <cellStyle name="f_bieu ke hoach dau thau 2" xfId="4006" xr:uid="{00000000-0005-0000-0000-0000DE0F0000}"/>
    <cellStyle name="f_bieu ke hoach dau thau truong mam non SKH" xfId="4007" xr:uid="{00000000-0005-0000-0000-0000DF0F0000}"/>
    <cellStyle name="f_bieu ke hoach dau thau truong mam non SKH 2" xfId="4008" xr:uid="{00000000-0005-0000-0000-0000E00F0000}"/>
    <cellStyle name="f_Book1" xfId="4009" xr:uid="{00000000-0005-0000-0000-0000E10F0000}"/>
    <cellStyle name="f_Book1 2" xfId="4010" xr:uid="{00000000-0005-0000-0000-0000E20F0000}"/>
    <cellStyle name="f_DT tieu hoc diem TDC ban Cho 28-02-09" xfId="4011" xr:uid="{00000000-0005-0000-0000-0000E30F0000}"/>
    <cellStyle name="f_DT tieu hoc diem TDC ban Cho 28-02-09 2" xfId="4012" xr:uid="{00000000-0005-0000-0000-0000E40F0000}"/>
    <cellStyle name="f_Du toan" xfId="4013" xr:uid="{00000000-0005-0000-0000-0000E50F0000}"/>
    <cellStyle name="f_Du toan 2" xfId="4014" xr:uid="{00000000-0005-0000-0000-0000E60F0000}"/>
    <cellStyle name="f_Du toan 2 2" xfId="4015" xr:uid="{00000000-0005-0000-0000-0000E70F0000}"/>
    <cellStyle name="f_Du toan nuoc San Thang (GD2)" xfId="4016" xr:uid="{00000000-0005-0000-0000-0000E80F0000}"/>
    <cellStyle name="f_Du toan nuoc San Thang (GD2) 2" xfId="4017" xr:uid="{00000000-0005-0000-0000-0000E90F0000}"/>
    <cellStyle name="f_Du toan_BIEU KE HOACH  2015 (KTN 6.11 sua)" xfId="4018" xr:uid="{00000000-0005-0000-0000-0000EA0F0000}"/>
    <cellStyle name="f_HD TT1" xfId="4019" xr:uid="{00000000-0005-0000-0000-0000EB0F0000}"/>
    <cellStyle name="f_HD TT1 2" xfId="4020" xr:uid="{00000000-0005-0000-0000-0000EC0F0000}"/>
    <cellStyle name="f_HD TT1 2 2" xfId="4021" xr:uid="{00000000-0005-0000-0000-0000ED0F0000}"/>
    <cellStyle name="f_HD TT1_BIEU KE HOACH  2015 (KTN 6.11 sua)" xfId="4022" xr:uid="{00000000-0005-0000-0000-0000EE0F0000}"/>
    <cellStyle name="f_Nha lop hoc 8 P" xfId="4023" xr:uid="{00000000-0005-0000-0000-0000EF0F0000}"/>
    <cellStyle name="f_Nha lop hoc 8 P 2" xfId="4024" xr:uid="{00000000-0005-0000-0000-0000F00F0000}"/>
    <cellStyle name="f_Nha lop hoc 8 P 2 2" xfId="4025" xr:uid="{00000000-0005-0000-0000-0000F10F0000}"/>
    <cellStyle name="f_Nha lop hoc 8 P_BIEU KE HOACH  2015 (KTN 6.11 sua)" xfId="4026" xr:uid="{00000000-0005-0000-0000-0000F20F0000}"/>
    <cellStyle name="f_Tienluong" xfId="4027" xr:uid="{00000000-0005-0000-0000-0000F30F0000}"/>
    <cellStyle name="f_Tienluong 2" xfId="4028" xr:uid="{00000000-0005-0000-0000-0000F40F0000}"/>
    <cellStyle name="f1" xfId="4029" xr:uid="{00000000-0005-0000-0000-0000F50F0000}"/>
    <cellStyle name="f2" xfId="4030" xr:uid="{00000000-0005-0000-0000-0000F60F0000}"/>
    <cellStyle name="F3" xfId="4031" xr:uid="{00000000-0005-0000-0000-0000F70F0000}"/>
    <cellStyle name="F4" xfId="4032" xr:uid="{00000000-0005-0000-0000-0000F80F0000}"/>
    <cellStyle name="F5" xfId="4033" xr:uid="{00000000-0005-0000-0000-0000F90F0000}"/>
    <cellStyle name="F6" xfId="4034" xr:uid="{00000000-0005-0000-0000-0000FA0F0000}"/>
    <cellStyle name="F7" xfId="4035" xr:uid="{00000000-0005-0000-0000-0000FB0F0000}"/>
    <cellStyle name="F8" xfId="4036" xr:uid="{00000000-0005-0000-0000-0000FC0F0000}"/>
    <cellStyle name="Fixed" xfId="18" xr:uid="{00000000-0005-0000-0000-0000FD0F0000}"/>
    <cellStyle name="gia" xfId="4046" xr:uid="{00000000-0005-0000-0000-000007100000}"/>
    <cellStyle name="Good 2" xfId="4037" xr:uid="{00000000-0005-0000-0000-0000FE0F0000}"/>
    <cellStyle name="Good 2 2" xfId="4038" xr:uid="{00000000-0005-0000-0000-0000FF0F0000}"/>
    <cellStyle name="Good 3" xfId="4039" xr:uid="{00000000-0005-0000-0000-000000100000}"/>
    <cellStyle name="Good 4" xfId="4040" xr:uid="{00000000-0005-0000-0000-000001100000}"/>
    <cellStyle name="Grey" xfId="4041" xr:uid="{00000000-0005-0000-0000-000002100000}"/>
    <cellStyle name="Grey 2" xfId="4042" xr:uid="{00000000-0005-0000-0000-000003100000}"/>
    <cellStyle name="Grey 2 2" xfId="4043" xr:uid="{00000000-0005-0000-0000-000004100000}"/>
    <cellStyle name="Grey 3" xfId="4044" xr:uid="{00000000-0005-0000-0000-000005100000}"/>
    <cellStyle name="Group" xfId="4045" xr:uid="{00000000-0005-0000-0000-000006100000}"/>
    <cellStyle name="H" xfId="4047" xr:uid="{00000000-0005-0000-0000-000008100000}"/>
    <cellStyle name="H_D-A-VU" xfId="4048" xr:uid="{00000000-0005-0000-0000-000009100000}"/>
    <cellStyle name="H_D-A-VU 2" xfId="4049" xr:uid="{00000000-0005-0000-0000-00000A100000}"/>
    <cellStyle name="H_D-A-VU_BIEU KE HOACH  2015 (KTN 6.11 sua)" xfId="4050" xr:uid="{00000000-0005-0000-0000-00000B100000}"/>
    <cellStyle name="H_HSTHAU" xfId="4051" xr:uid="{00000000-0005-0000-0000-00000C100000}"/>
    <cellStyle name="H_HSTHAU 2" xfId="4052" xr:uid="{00000000-0005-0000-0000-00000D100000}"/>
    <cellStyle name="H_HSTHAU_BIEU KE HOACH  2015 (KTN 6.11 sua)" xfId="4053" xr:uid="{00000000-0005-0000-0000-00000E100000}"/>
    <cellStyle name="H_Ket du ung NS" xfId="4054" xr:uid="{00000000-0005-0000-0000-00000F100000}"/>
    <cellStyle name="H_KH Von 2012 gui BKH 1" xfId="4055" xr:uid="{00000000-0005-0000-0000-000010100000}"/>
    <cellStyle name="H_KH Von 2012 gui BKH 1 2" xfId="4056" xr:uid="{00000000-0005-0000-0000-000011100000}"/>
    <cellStyle name="H_KH Von 2012 gui BKH 1_BIEU KE HOACH  2015 (KTN 6.11 sua)" xfId="4057" xr:uid="{00000000-0005-0000-0000-000012100000}"/>
    <cellStyle name="H_KH Von 2012 gui BKH 2" xfId="4058" xr:uid="{00000000-0005-0000-0000-000013100000}"/>
    <cellStyle name="H_KH Von 2012 gui BKH 2 2" xfId="4059" xr:uid="{00000000-0005-0000-0000-000014100000}"/>
    <cellStyle name="H_KH Von 2012 gui BKH 2_BIEU KE HOACH  2015 (KTN 6.11 sua)" xfId="4060" xr:uid="{00000000-0005-0000-0000-000015100000}"/>
    <cellStyle name="ha" xfId="4061" xr:uid="{00000000-0005-0000-0000-000016100000}"/>
    <cellStyle name="Head 1" xfId="4062" xr:uid="{00000000-0005-0000-0000-000017100000}"/>
    <cellStyle name="Head 1 2" xfId="4063" xr:uid="{00000000-0005-0000-0000-000018100000}"/>
    <cellStyle name="HEADER" xfId="4064" xr:uid="{00000000-0005-0000-0000-000019100000}"/>
    <cellStyle name="HEADER 2" xfId="4065" xr:uid="{00000000-0005-0000-0000-00001A100000}"/>
    <cellStyle name="Header1" xfId="19" xr:uid="{00000000-0005-0000-0000-00001B100000}"/>
    <cellStyle name="Header2" xfId="20" xr:uid="{00000000-0005-0000-0000-00001C100000}"/>
    <cellStyle name="Heading" xfId="4066" xr:uid="{00000000-0005-0000-0000-00001D100000}"/>
    <cellStyle name="Heading 1" xfId="21" builtinId="16" customBuiltin="1"/>
    <cellStyle name="Heading 1 2" xfId="4067" xr:uid="{00000000-0005-0000-0000-00001F100000}"/>
    <cellStyle name="Heading 1 2 2" xfId="4068" xr:uid="{00000000-0005-0000-0000-000020100000}"/>
    <cellStyle name="Heading 1 2 3" xfId="4069" xr:uid="{00000000-0005-0000-0000-000021100000}"/>
    <cellStyle name="Heading 2" xfId="22" builtinId="17" customBuiltin="1"/>
    <cellStyle name="Heading 2 2" xfId="4070" xr:uid="{00000000-0005-0000-0000-000023100000}"/>
    <cellStyle name="Heading 2 2 2" xfId="4071" xr:uid="{00000000-0005-0000-0000-000024100000}"/>
    <cellStyle name="Heading 2 2 3" xfId="4072" xr:uid="{00000000-0005-0000-0000-000025100000}"/>
    <cellStyle name="Heading 3 2" xfId="4073" xr:uid="{00000000-0005-0000-0000-000026100000}"/>
    <cellStyle name="Heading 3 2 2" xfId="4074" xr:uid="{00000000-0005-0000-0000-000027100000}"/>
    <cellStyle name="Heading 3 3" xfId="4075" xr:uid="{00000000-0005-0000-0000-000028100000}"/>
    <cellStyle name="Heading 3 4" xfId="4076" xr:uid="{00000000-0005-0000-0000-000029100000}"/>
    <cellStyle name="Heading 4 2" xfId="4077" xr:uid="{00000000-0005-0000-0000-00002A100000}"/>
    <cellStyle name="Heading 4 2 2" xfId="4078" xr:uid="{00000000-0005-0000-0000-00002B100000}"/>
    <cellStyle name="Heading 4 3" xfId="4079" xr:uid="{00000000-0005-0000-0000-00002C100000}"/>
    <cellStyle name="Heading 4 4" xfId="4080" xr:uid="{00000000-0005-0000-0000-00002D100000}"/>
    <cellStyle name="HEADING1" xfId="4081" xr:uid="{00000000-0005-0000-0000-00002E100000}"/>
    <cellStyle name="Heading1 2" xfId="4082" xr:uid="{00000000-0005-0000-0000-00002F100000}"/>
    <cellStyle name="Heading1 3" xfId="4083" xr:uid="{00000000-0005-0000-0000-000030100000}"/>
    <cellStyle name="HEADING2" xfId="4084" xr:uid="{00000000-0005-0000-0000-000031100000}"/>
    <cellStyle name="Heading2 2" xfId="4085" xr:uid="{00000000-0005-0000-0000-000032100000}"/>
    <cellStyle name="Heading2 3" xfId="4086" xr:uid="{00000000-0005-0000-0000-000033100000}"/>
    <cellStyle name="HEADINGS" xfId="4087" xr:uid="{00000000-0005-0000-0000-000034100000}"/>
    <cellStyle name="HEADINGSTOP" xfId="4088" xr:uid="{00000000-0005-0000-0000-000035100000}"/>
    <cellStyle name="headoption" xfId="4089" xr:uid="{00000000-0005-0000-0000-000036100000}"/>
    <cellStyle name="Hoa-Scholl" xfId="4090" xr:uid="{00000000-0005-0000-0000-000037100000}"/>
    <cellStyle name="HUY" xfId="4091" xr:uid="{00000000-0005-0000-0000-000038100000}"/>
    <cellStyle name="i phÝ kh¸c_B¶ng 2" xfId="4092" xr:uid="{00000000-0005-0000-0000-000039100000}"/>
    <cellStyle name="I.3" xfId="4093" xr:uid="{00000000-0005-0000-0000-00003A100000}"/>
    <cellStyle name="I.3 2" xfId="4094" xr:uid="{00000000-0005-0000-0000-00003B100000}"/>
    <cellStyle name="I.3?b_x000c_Comma [0]_II?_x0012_Comma [0]_laroux_2?_x0012_Comma [0]_larou_x001c_Comma [0]_laroux_3_¼­¿ï-¾È»ê?$Comma [0]" xfId="4095" xr:uid="{00000000-0005-0000-0000-00003C100000}"/>
    <cellStyle name="i·0" xfId="4096" xr:uid="{00000000-0005-0000-0000-00003D100000}"/>
    <cellStyle name="ï-¾È»ê_BiÓu TB" xfId="4097" xr:uid="{00000000-0005-0000-0000-00003E100000}"/>
    <cellStyle name="Indent" xfId="4098" xr:uid="{00000000-0005-0000-0000-00003F100000}"/>
    <cellStyle name="Input [yellow]" xfId="4099" xr:uid="{00000000-0005-0000-0000-000040100000}"/>
    <cellStyle name="Input [yellow] 2" xfId="4100" xr:uid="{00000000-0005-0000-0000-000041100000}"/>
    <cellStyle name="Input [yellow] 2 2" xfId="4101" xr:uid="{00000000-0005-0000-0000-000042100000}"/>
    <cellStyle name="Input [yellow] 3" xfId="4102" xr:uid="{00000000-0005-0000-0000-000043100000}"/>
    <cellStyle name="Input 10" xfId="4103" xr:uid="{00000000-0005-0000-0000-000044100000}"/>
    <cellStyle name="Input 11" xfId="4104" xr:uid="{00000000-0005-0000-0000-000045100000}"/>
    <cellStyle name="Input 12" xfId="4105" xr:uid="{00000000-0005-0000-0000-000046100000}"/>
    <cellStyle name="Input 13" xfId="4106" xr:uid="{00000000-0005-0000-0000-000047100000}"/>
    <cellStyle name="Input 14" xfId="4107" xr:uid="{00000000-0005-0000-0000-000048100000}"/>
    <cellStyle name="Input 15" xfId="4108" xr:uid="{00000000-0005-0000-0000-000049100000}"/>
    <cellStyle name="Input 16" xfId="4109" xr:uid="{00000000-0005-0000-0000-00004A100000}"/>
    <cellStyle name="Input 17" xfId="4110" xr:uid="{00000000-0005-0000-0000-00004B100000}"/>
    <cellStyle name="Input 18" xfId="4111" xr:uid="{00000000-0005-0000-0000-00004C100000}"/>
    <cellStyle name="Input 19" xfId="4112" xr:uid="{00000000-0005-0000-0000-00004D100000}"/>
    <cellStyle name="Input 2" xfId="4113" xr:uid="{00000000-0005-0000-0000-00004E100000}"/>
    <cellStyle name="Input 2 2" xfId="4114" xr:uid="{00000000-0005-0000-0000-00004F100000}"/>
    <cellStyle name="Input 20" xfId="4115" xr:uid="{00000000-0005-0000-0000-000050100000}"/>
    <cellStyle name="Input 21" xfId="4116" xr:uid="{00000000-0005-0000-0000-000051100000}"/>
    <cellStyle name="Input 22" xfId="4117" xr:uid="{00000000-0005-0000-0000-000052100000}"/>
    <cellStyle name="Input 23" xfId="4118" xr:uid="{00000000-0005-0000-0000-000053100000}"/>
    <cellStyle name="Input 24" xfId="4119" xr:uid="{00000000-0005-0000-0000-000054100000}"/>
    <cellStyle name="Input 25" xfId="4120" xr:uid="{00000000-0005-0000-0000-000055100000}"/>
    <cellStyle name="Input 26" xfId="4121" xr:uid="{00000000-0005-0000-0000-000056100000}"/>
    <cellStyle name="Input 27" xfId="4122" xr:uid="{00000000-0005-0000-0000-000057100000}"/>
    <cellStyle name="Input 28" xfId="4123" xr:uid="{00000000-0005-0000-0000-000058100000}"/>
    <cellStyle name="Input 29" xfId="4124" xr:uid="{00000000-0005-0000-0000-000059100000}"/>
    <cellStyle name="Input 3" xfId="4125" xr:uid="{00000000-0005-0000-0000-00005A100000}"/>
    <cellStyle name="Input 30" xfId="4126" xr:uid="{00000000-0005-0000-0000-00005B100000}"/>
    <cellStyle name="Input 31" xfId="4127" xr:uid="{00000000-0005-0000-0000-00005C100000}"/>
    <cellStyle name="Input 32" xfId="4128" xr:uid="{00000000-0005-0000-0000-00005D100000}"/>
    <cellStyle name="Input 33" xfId="4129" xr:uid="{00000000-0005-0000-0000-00005E100000}"/>
    <cellStyle name="Input 34" xfId="4130" xr:uid="{00000000-0005-0000-0000-00005F100000}"/>
    <cellStyle name="Input 35" xfId="4131" xr:uid="{00000000-0005-0000-0000-000060100000}"/>
    <cellStyle name="Input 36" xfId="4132" xr:uid="{00000000-0005-0000-0000-000061100000}"/>
    <cellStyle name="Input 37" xfId="4133" xr:uid="{00000000-0005-0000-0000-000062100000}"/>
    <cellStyle name="Input 38" xfId="4134" xr:uid="{00000000-0005-0000-0000-000063100000}"/>
    <cellStyle name="Input 39" xfId="4135" xr:uid="{00000000-0005-0000-0000-000064100000}"/>
    <cellStyle name="Input 4" xfId="4136" xr:uid="{00000000-0005-0000-0000-000065100000}"/>
    <cellStyle name="Input 40" xfId="4137" xr:uid="{00000000-0005-0000-0000-000066100000}"/>
    <cellStyle name="Input 41" xfId="4138" xr:uid="{00000000-0005-0000-0000-000067100000}"/>
    <cellStyle name="Input 42" xfId="4139" xr:uid="{00000000-0005-0000-0000-000068100000}"/>
    <cellStyle name="Input 43" xfId="4140" xr:uid="{00000000-0005-0000-0000-000069100000}"/>
    <cellStyle name="Input 44" xfId="4141" xr:uid="{00000000-0005-0000-0000-00006A100000}"/>
    <cellStyle name="Input 45" xfId="4142" xr:uid="{00000000-0005-0000-0000-00006B100000}"/>
    <cellStyle name="Input 46" xfId="4143" xr:uid="{00000000-0005-0000-0000-00006C100000}"/>
    <cellStyle name="Input 47" xfId="4144" xr:uid="{00000000-0005-0000-0000-00006D100000}"/>
    <cellStyle name="Input 48" xfId="4145" xr:uid="{00000000-0005-0000-0000-00006E100000}"/>
    <cellStyle name="Input 49" xfId="4146" xr:uid="{00000000-0005-0000-0000-00006F100000}"/>
    <cellStyle name="Input 5" xfId="4147" xr:uid="{00000000-0005-0000-0000-000070100000}"/>
    <cellStyle name="Input 50" xfId="4148" xr:uid="{00000000-0005-0000-0000-000071100000}"/>
    <cellStyle name="Input 51" xfId="4149" xr:uid="{00000000-0005-0000-0000-000072100000}"/>
    <cellStyle name="Input 52" xfId="4150" xr:uid="{00000000-0005-0000-0000-000073100000}"/>
    <cellStyle name="Input 53" xfId="4151" xr:uid="{00000000-0005-0000-0000-000074100000}"/>
    <cellStyle name="Input 54" xfId="4152" xr:uid="{00000000-0005-0000-0000-000075100000}"/>
    <cellStyle name="Input 55" xfId="4153" xr:uid="{00000000-0005-0000-0000-000076100000}"/>
    <cellStyle name="Input 56" xfId="4154" xr:uid="{00000000-0005-0000-0000-000077100000}"/>
    <cellStyle name="Input 57" xfId="4155" xr:uid="{00000000-0005-0000-0000-000078100000}"/>
    <cellStyle name="Input 58" xfId="4156" xr:uid="{00000000-0005-0000-0000-000079100000}"/>
    <cellStyle name="Input 59" xfId="4157" xr:uid="{00000000-0005-0000-0000-00007A100000}"/>
    <cellStyle name="Input 6" xfId="4158" xr:uid="{00000000-0005-0000-0000-00007B100000}"/>
    <cellStyle name="Input 60" xfId="4159" xr:uid="{00000000-0005-0000-0000-00007C100000}"/>
    <cellStyle name="Input 61" xfId="4160" xr:uid="{00000000-0005-0000-0000-00007D100000}"/>
    <cellStyle name="Input 7" xfId="4161" xr:uid="{00000000-0005-0000-0000-00007E100000}"/>
    <cellStyle name="Input 8" xfId="4162" xr:uid="{00000000-0005-0000-0000-00007F100000}"/>
    <cellStyle name="Input 9" xfId="4163" xr:uid="{00000000-0005-0000-0000-000080100000}"/>
    <cellStyle name="Input Cells" xfId="4164" xr:uid="{00000000-0005-0000-0000-000081100000}"/>
    <cellStyle name="k" xfId="4165" xr:uid="{00000000-0005-0000-0000-000082100000}"/>
    <cellStyle name="k_TONG HOP KINH PHI" xfId="4166" xr:uid="{00000000-0005-0000-0000-000083100000}"/>
    <cellStyle name="k_TONG HOP KINH PHI 2" xfId="4167" xr:uid="{00000000-0005-0000-0000-000084100000}"/>
    <cellStyle name="k_TONG HOP KINH PHI_BIEU KE HOACH  2015 (KTN 6.11 sua)" xfId="4168" xr:uid="{00000000-0005-0000-0000-000085100000}"/>
    <cellStyle name="k_ÿÿÿÿÿ" xfId="4169" xr:uid="{00000000-0005-0000-0000-000086100000}"/>
    <cellStyle name="k_ÿÿÿÿÿ 2" xfId="4170" xr:uid="{00000000-0005-0000-0000-000087100000}"/>
    <cellStyle name="k_ÿÿÿÿÿ_1" xfId="4171" xr:uid="{00000000-0005-0000-0000-000088100000}"/>
    <cellStyle name="k_ÿÿÿÿÿ_2" xfId="4172" xr:uid="{00000000-0005-0000-0000-000089100000}"/>
    <cellStyle name="k_ÿÿÿÿÿ_2 2" xfId="4173" xr:uid="{00000000-0005-0000-0000-00008A100000}"/>
    <cellStyle name="k_ÿÿÿÿÿ_2_BIEU KE HOACH  2015 (KTN 6.11 sua)" xfId="4174" xr:uid="{00000000-0005-0000-0000-00008B100000}"/>
    <cellStyle name="k_ÿÿÿÿÿ_BIEU KE HOACH  2015 (KTN 6.11 sua)" xfId="4175" xr:uid="{00000000-0005-0000-0000-00008C100000}"/>
    <cellStyle name="k1" xfId="4176" xr:uid="{00000000-0005-0000-0000-00008D100000}"/>
    <cellStyle name="k2" xfId="4177" xr:uid="{00000000-0005-0000-0000-00008E100000}"/>
    <cellStyle name="kh¸c_Bang Chi tieu" xfId="4178" xr:uid="{00000000-0005-0000-0000-00008F100000}"/>
    <cellStyle name="khanh" xfId="4179" xr:uid="{00000000-0005-0000-0000-000090100000}"/>
    <cellStyle name="khanh 2" xfId="4180" xr:uid="{00000000-0005-0000-0000-000091100000}"/>
    <cellStyle name="khung" xfId="4181" xr:uid="{00000000-0005-0000-0000-000092100000}"/>
    <cellStyle name="khung 2" xfId="4182" xr:uid="{00000000-0005-0000-0000-000093100000}"/>
    <cellStyle name="khung 2 2" xfId="4183" xr:uid="{00000000-0005-0000-0000-000094100000}"/>
    <cellStyle name="Ledger 17 x 11 in" xfId="4184" xr:uid="{00000000-0005-0000-0000-000095100000}"/>
    <cellStyle name="Ledger 17 x 11 in 2" xfId="4185" xr:uid="{00000000-0005-0000-0000-000096100000}"/>
    <cellStyle name="Ledger 17 x 11 in 2 2" xfId="4186" xr:uid="{00000000-0005-0000-0000-000097100000}"/>
    <cellStyle name="Ledger 17 x 11 in 3" xfId="4187" xr:uid="{00000000-0005-0000-0000-000098100000}"/>
    <cellStyle name="Ledger 17 x 11 in_Duyet chung tu nam 2013 (Quyet)" xfId="4188" xr:uid="{00000000-0005-0000-0000-000099100000}"/>
    <cellStyle name="left" xfId="4189" xr:uid="{00000000-0005-0000-0000-00009A100000}"/>
    <cellStyle name="Line" xfId="4190" xr:uid="{00000000-0005-0000-0000-00009B100000}"/>
    <cellStyle name="Line 2" xfId="4191" xr:uid="{00000000-0005-0000-0000-00009C100000}"/>
    <cellStyle name="Link Currency (0)" xfId="4192" xr:uid="{00000000-0005-0000-0000-00009D100000}"/>
    <cellStyle name="Link Currency (0) 2" xfId="4193" xr:uid="{00000000-0005-0000-0000-00009E100000}"/>
    <cellStyle name="Link Currency (0) 2 2" xfId="4194" xr:uid="{00000000-0005-0000-0000-00009F100000}"/>
    <cellStyle name="Link Currency (2)" xfId="4195" xr:uid="{00000000-0005-0000-0000-0000A0100000}"/>
    <cellStyle name="Link Units (0)" xfId="4196" xr:uid="{00000000-0005-0000-0000-0000A1100000}"/>
    <cellStyle name="Link Units (1)" xfId="4197" xr:uid="{00000000-0005-0000-0000-0000A2100000}"/>
    <cellStyle name="Link Units (2)" xfId="4198" xr:uid="{00000000-0005-0000-0000-0000A3100000}"/>
    <cellStyle name="Linked Cell 2" xfId="4199" xr:uid="{00000000-0005-0000-0000-0000A4100000}"/>
    <cellStyle name="Linked Cell 2 2" xfId="4200" xr:uid="{00000000-0005-0000-0000-0000A5100000}"/>
    <cellStyle name="Linked Cell 3" xfId="4201" xr:uid="{00000000-0005-0000-0000-0000A6100000}"/>
    <cellStyle name="Linked Cell 4" xfId="4202" xr:uid="{00000000-0005-0000-0000-0000A7100000}"/>
    <cellStyle name="Linked Cells" xfId="4203" xr:uid="{00000000-0005-0000-0000-0000A8100000}"/>
    <cellStyle name="Loai CBDT" xfId="4204" xr:uid="{00000000-0005-0000-0000-0000A9100000}"/>
    <cellStyle name="Loai CT" xfId="4205" xr:uid="{00000000-0005-0000-0000-0000AA100000}"/>
    <cellStyle name="Loai GD" xfId="4206" xr:uid="{00000000-0005-0000-0000-0000AB100000}"/>
    <cellStyle name="luc" xfId="4207" xr:uid="{00000000-0005-0000-0000-0000AC100000}"/>
    <cellStyle name="luc 2" xfId="4208" xr:uid="{00000000-0005-0000-0000-0000AD100000}"/>
    <cellStyle name="luc2" xfId="4209" xr:uid="{00000000-0005-0000-0000-0000AE100000}"/>
    <cellStyle name="luc2 2" xfId="4210" xr:uid="{00000000-0005-0000-0000-0000AF100000}"/>
    <cellStyle name="luc2 2 2" xfId="4211" xr:uid="{00000000-0005-0000-0000-0000B0100000}"/>
    <cellStyle name="MAU" xfId="4212" xr:uid="{00000000-0005-0000-0000-0000B1100000}"/>
    <cellStyle name="Millares [0]_2AV_M_M " xfId="4213" xr:uid="{00000000-0005-0000-0000-0000B2100000}"/>
    <cellStyle name="Millares_2AV_M_M " xfId="4214" xr:uid="{00000000-0005-0000-0000-0000B3100000}"/>
    <cellStyle name="Milliers [0]_      " xfId="4215" xr:uid="{00000000-0005-0000-0000-0000B4100000}"/>
    <cellStyle name="Milliers_      " xfId="4216" xr:uid="{00000000-0005-0000-0000-0000B5100000}"/>
    <cellStyle name="Môc" xfId="4227" xr:uid="{00000000-0005-0000-0000-0000C0100000}"/>
    <cellStyle name="Môc 2" xfId="4228" xr:uid="{00000000-0005-0000-0000-0000C1100000}"/>
    <cellStyle name="Môc 2 2" xfId="4229" xr:uid="{00000000-0005-0000-0000-0000C2100000}"/>
    <cellStyle name="Model" xfId="4217" xr:uid="{00000000-0005-0000-0000-0000B6100000}"/>
    <cellStyle name="Model 2" xfId="4218" xr:uid="{00000000-0005-0000-0000-0000B7100000}"/>
    <cellStyle name="moi" xfId="4219" xr:uid="{00000000-0005-0000-0000-0000B8100000}"/>
    <cellStyle name="moi 2" xfId="4220" xr:uid="{00000000-0005-0000-0000-0000B9100000}"/>
    <cellStyle name="Mon?aire [0]_      " xfId="4221" xr:uid="{00000000-0005-0000-0000-0000BA100000}"/>
    <cellStyle name="Mon?aire_      " xfId="4222" xr:uid="{00000000-0005-0000-0000-0000BB100000}"/>
    <cellStyle name="Moneda [0]_2AV_M_M " xfId="4223" xr:uid="{00000000-0005-0000-0000-0000BC100000}"/>
    <cellStyle name="Moneda_2AV_M_M " xfId="4224" xr:uid="{00000000-0005-0000-0000-0000BD100000}"/>
    <cellStyle name="Monétaire [0]_      " xfId="4225" xr:uid="{00000000-0005-0000-0000-0000BE100000}"/>
    <cellStyle name="Monétaire_      " xfId="4226" xr:uid="{00000000-0005-0000-0000-0000BF100000}"/>
    <cellStyle name="n" xfId="23" xr:uid="{00000000-0005-0000-0000-0000C3100000}"/>
    <cellStyle name="n_bieu ke hoach dau thau" xfId="4230" xr:uid="{00000000-0005-0000-0000-0000C4100000}"/>
    <cellStyle name="n_bieu ke hoach dau thau truong mam non SKH" xfId="4231" xr:uid="{00000000-0005-0000-0000-0000C5100000}"/>
    <cellStyle name="n_Book1" xfId="4232" xr:uid="{00000000-0005-0000-0000-0000C6100000}"/>
    <cellStyle name="n_Bu_Gia" xfId="4233" xr:uid="{00000000-0005-0000-0000-0000C7100000}"/>
    <cellStyle name="n_DT tieu hoc diem TDC ban Cho 28-02-09" xfId="4234" xr:uid="{00000000-0005-0000-0000-0000C8100000}"/>
    <cellStyle name="n_Du toan" xfId="4235" xr:uid="{00000000-0005-0000-0000-0000C9100000}"/>
    <cellStyle name="n_Du toan 2" xfId="4236" xr:uid="{00000000-0005-0000-0000-0000CA100000}"/>
    <cellStyle name="n_Du toan 2 2" xfId="4237" xr:uid="{00000000-0005-0000-0000-0000CB100000}"/>
    <cellStyle name="n_Du toan nuoc San Thang (GD2)" xfId="4238" xr:uid="{00000000-0005-0000-0000-0000CC100000}"/>
    <cellStyle name="n_Du toan_BIEU KE HOACH  2015 (KTN 6.11 sua)" xfId="4239" xr:uid="{00000000-0005-0000-0000-0000CD100000}"/>
    <cellStyle name="n_Nha lop hoc 8 P" xfId="4240" xr:uid="{00000000-0005-0000-0000-0000CE100000}"/>
    <cellStyle name="n_Nha lop hoc 8 P 2" xfId="4241" xr:uid="{00000000-0005-0000-0000-0000CF100000}"/>
    <cellStyle name="n_Nha lop hoc 8 P 2 2" xfId="4242" xr:uid="{00000000-0005-0000-0000-0000D0100000}"/>
    <cellStyle name="n_Nha lop hoc 8 P_BIEU KE HOACH  2015 (KTN 6.11 sua)" xfId="4243" xr:uid="{00000000-0005-0000-0000-0000D1100000}"/>
    <cellStyle name="n_Tienluong" xfId="4244" xr:uid="{00000000-0005-0000-0000-0000D2100000}"/>
    <cellStyle name="n_Tram y te chan nua TD" xfId="4245" xr:uid="{00000000-0005-0000-0000-0000D3100000}"/>
    <cellStyle name="n_Tram y te chan nua TD 2" xfId="4246" xr:uid="{00000000-0005-0000-0000-0000D4100000}"/>
    <cellStyle name="n_Tram y te chan nua TD 2 2" xfId="4247" xr:uid="{00000000-0005-0000-0000-0000D5100000}"/>
    <cellStyle name="n_Tram y te chan nua TD_BIEU KE HOACH  2015 (KTN 6.11 sua)" xfId="4248" xr:uid="{00000000-0005-0000-0000-0000D6100000}"/>
    <cellStyle name="n1" xfId="4249" xr:uid="{00000000-0005-0000-0000-0000D7100000}"/>
    <cellStyle name="Neutral 2" xfId="4250" xr:uid="{00000000-0005-0000-0000-0000D8100000}"/>
    <cellStyle name="Neutral 2 2" xfId="4251" xr:uid="{00000000-0005-0000-0000-0000D9100000}"/>
    <cellStyle name="Neutral 3" xfId="4252" xr:uid="{00000000-0005-0000-0000-0000DA100000}"/>
    <cellStyle name="Neutral 4" xfId="4253" xr:uid="{00000000-0005-0000-0000-0000DB100000}"/>
    <cellStyle name="New" xfId="4254" xr:uid="{00000000-0005-0000-0000-0000DC100000}"/>
    <cellStyle name="New 2" xfId="4255" xr:uid="{00000000-0005-0000-0000-0000DD100000}"/>
    <cellStyle name="New Times Roman" xfId="4256" xr:uid="{00000000-0005-0000-0000-0000DE100000}"/>
    <cellStyle name="New Times Roman 2" xfId="4257" xr:uid="{00000000-0005-0000-0000-0000DF100000}"/>
    <cellStyle name="New_bieu ke hoach dau thau" xfId="4258" xr:uid="{00000000-0005-0000-0000-0000E0100000}"/>
    <cellStyle name="nga" xfId="4379" xr:uid="{00000000-0005-0000-0000-00008C110000}"/>
    <cellStyle name="no dec" xfId="4259" xr:uid="{00000000-0005-0000-0000-0000E1100000}"/>
    <cellStyle name="ÑONVÒ" xfId="4260" xr:uid="{00000000-0005-0000-0000-0000E2100000}"/>
    <cellStyle name="Normal" xfId="0" builtinId="0"/>
    <cellStyle name="Normal - Style1" xfId="24" xr:uid="{00000000-0005-0000-0000-0000E4100000}"/>
    <cellStyle name="Normal - Style1 2" xfId="4261" xr:uid="{00000000-0005-0000-0000-0000E5100000}"/>
    <cellStyle name="Normal - Style1 2 2" xfId="4262" xr:uid="{00000000-0005-0000-0000-0000E6100000}"/>
    <cellStyle name="Normal - Style1 3" xfId="4263" xr:uid="{00000000-0005-0000-0000-0000E7100000}"/>
    <cellStyle name="Normal - Style1 4" xfId="4264" xr:uid="{00000000-0005-0000-0000-0000E8100000}"/>
    <cellStyle name="Normal - 유형1" xfId="4265" xr:uid="{00000000-0005-0000-0000-0000E9100000}"/>
    <cellStyle name="Normal 10" xfId="59" xr:uid="{00000000-0005-0000-0000-0000EA100000}"/>
    <cellStyle name="Normal 10 2" xfId="4266" xr:uid="{00000000-0005-0000-0000-0000EB100000}"/>
    <cellStyle name="Normal 10 3" xfId="4267" xr:uid="{00000000-0005-0000-0000-0000EC100000}"/>
    <cellStyle name="Normal 10 4" xfId="4268" xr:uid="{00000000-0005-0000-0000-0000ED100000}"/>
    <cellStyle name="Normal 11" xfId="56" xr:uid="{00000000-0005-0000-0000-0000EE100000}"/>
    <cellStyle name="Normal 11 2" xfId="4269" xr:uid="{00000000-0005-0000-0000-0000EF100000}"/>
    <cellStyle name="Normal 11 3" xfId="4270" xr:uid="{00000000-0005-0000-0000-0000F0100000}"/>
    <cellStyle name="Normal 12" xfId="4271" xr:uid="{00000000-0005-0000-0000-0000F1100000}"/>
    <cellStyle name="Normal 12 2" xfId="4272" xr:uid="{00000000-0005-0000-0000-0000F2100000}"/>
    <cellStyle name="Normal 13" xfId="4273" xr:uid="{00000000-0005-0000-0000-0000F3100000}"/>
    <cellStyle name="Normal 13 2" xfId="4274" xr:uid="{00000000-0005-0000-0000-0000F4100000}"/>
    <cellStyle name="Normal 14" xfId="4275" xr:uid="{00000000-0005-0000-0000-0000F5100000}"/>
    <cellStyle name="Normal 15" xfId="4276" xr:uid="{00000000-0005-0000-0000-0000F6100000}"/>
    <cellStyle name="Normal 16" xfId="4277" xr:uid="{00000000-0005-0000-0000-0000F7100000}"/>
    <cellStyle name="Normal 17" xfId="4278" xr:uid="{00000000-0005-0000-0000-0000F8100000}"/>
    <cellStyle name="Normal 18" xfId="4279" xr:uid="{00000000-0005-0000-0000-0000F9100000}"/>
    <cellStyle name="Normal 19" xfId="4280" xr:uid="{00000000-0005-0000-0000-0000FA100000}"/>
    <cellStyle name="Normal 2" xfId="25" xr:uid="{00000000-0005-0000-0000-0000FB100000}"/>
    <cellStyle name="Normal 2 10" xfId="4281" xr:uid="{00000000-0005-0000-0000-0000FC100000}"/>
    <cellStyle name="Normal 2 2" xfId="54" xr:uid="{00000000-0005-0000-0000-0000FD100000}"/>
    <cellStyle name="Normal 2 2 2" xfId="4282" xr:uid="{00000000-0005-0000-0000-0000FE100000}"/>
    <cellStyle name="Normal 2 2 2 2" xfId="4283" xr:uid="{00000000-0005-0000-0000-0000FF100000}"/>
    <cellStyle name="Normal 2 2 3" xfId="4284" xr:uid="{00000000-0005-0000-0000-000000110000}"/>
    <cellStyle name="Normal 2 2 4" xfId="4285" xr:uid="{00000000-0005-0000-0000-000001110000}"/>
    <cellStyle name="Normal 2 3" xfId="26" xr:uid="{00000000-0005-0000-0000-000002110000}"/>
    <cellStyle name="Normal 2 3 2" xfId="4286" xr:uid="{00000000-0005-0000-0000-000003110000}"/>
    <cellStyle name="Normal 2 32" xfId="4287" xr:uid="{00000000-0005-0000-0000-000004110000}"/>
    <cellStyle name="Normal 2 35" xfId="4288" xr:uid="{00000000-0005-0000-0000-000005110000}"/>
    <cellStyle name="Normal 2 4" xfId="4289" xr:uid="{00000000-0005-0000-0000-000006110000}"/>
    <cellStyle name="Normal 2 4 2" xfId="8391" xr:uid="{00000000-0005-0000-0000-000007110000}"/>
    <cellStyle name="Normal 2 4 3" xfId="8403" xr:uid="{00000000-0005-0000-0000-000008110000}"/>
    <cellStyle name="Normal 2_bao cao cua UBND tinh quy II - 2011" xfId="4290" xr:uid="{00000000-0005-0000-0000-000009110000}"/>
    <cellStyle name="Normal 20" xfId="4291" xr:uid="{00000000-0005-0000-0000-00000A110000}"/>
    <cellStyle name="Normal 21" xfId="4292" xr:uid="{00000000-0005-0000-0000-00000B110000}"/>
    <cellStyle name="Normal 22" xfId="4293" xr:uid="{00000000-0005-0000-0000-00000C110000}"/>
    <cellStyle name="Normal 23" xfId="4294" xr:uid="{00000000-0005-0000-0000-00000D110000}"/>
    <cellStyle name="Normal 24" xfId="4295" xr:uid="{00000000-0005-0000-0000-00000E110000}"/>
    <cellStyle name="Normal 25" xfId="4296" xr:uid="{00000000-0005-0000-0000-00000F110000}"/>
    <cellStyle name="Normal 26" xfId="4297" xr:uid="{00000000-0005-0000-0000-000010110000}"/>
    <cellStyle name="Normal 27" xfId="4298" xr:uid="{00000000-0005-0000-0000-000011110000}"/>
    <cellStyle name="Normal 28" xfId="4299" xr:uid="{00000000-0005-0000-0000-000012110000}"/>
    <cellStyle name="Normal 29" xfId="4300" xr:uid="{00000000-0005-0000-0000-000013110000}"/>
    <cellStyle name="Normal 3" xfId="51" xr:uid="{00000000-0005-0000-0000-000014110000}"/>
    <cellStyle name="Normal 3 2" xfId="4301" xr:uid="{00000000-0005-0000-0000-000015110000}"/>
    <cellStyle name="Normal 3 2 2" xfId="4302" xr:uid="{00000000-0005-0000-0000-000016110000}"/>
    <cellStyle name="Normal 3 2 2 2" xfId="4303" xr:uid="{00000000-0005-0000-0000-000017110000}"/>
    <cellStyle name="Normal 3 3" xfId="4304" xr:uid="{00000000-0005-0000-0000-000018110000}"/>
    <cellStyle name="Normal 3 3 2" xfId="4305" xr:uid="{00000000-0005-0000-0000-000019110000}"/>
    <cellStyle name="Normal 3 4" xfId="4306" xr:uid="{00000000-0005-0000-0000-00001A110000}"/>
    <cellStyle name="Normal 3_Bieu 05a" xfId="4307" xr:uid="{00000000-0005-0000-0000-00001B110000}"/>
    <cellStyle name="Normal 30" xfId="4308" xr:uid="{00000000-0005-0000-0000-00001C110000}"/>
    <cellStyle name="Normal 31" xfId="4309" xr:uid="{00000000-0005-0000-0000-00001D110000}"/>
    <cellStyle name="Normal 32" xfId="4310" xr:uid="{00000000-0005-0000-0000-00001E110000}"/>
    <cellStyle name="Normal 32 2" xfId="4311" xr:uid="{00000000-0005-0000-0000-00001F110000}"/>
    <cellStyle name="Normal 33" xfId="4312" xr:uid="{00000000-0005-0000-0000-000020110000}"/>
    <cellStyle name="Normal 34" xfId="4313" xr:uid="{00000000-0005-0000-0000-000021110000}"/>
    <cellStyle name="Normal 34 2" xfId="4314" xr:uid="{00000000-0005-0000-0000-000022110000}"/>
    <cellStyle name="Normal 34_1460 Sua" xfId="4315" xr:uid="{00000000-0005-0000-0000-000023110000}"/>
    <cellStyle name="Normal 35" xfId="4316" xr:uid="{00000000-0005-0000-0000-000024110000}"/>
    <cellStyle name="Normal 36" xfId="4317" xr:uid="{00000000-0005-0000-0000-000025110000}"/>
    <cellStyle name="Normal 37" xfId="4318" xr:uid="{00000000-0005-0000-0000-000026110000}"/>
    <cellStyle name="Normal 38" xfId="4319" xr:uid="{00000000-0005-0000-0000-000027110000}"/>
    <cellStyle name="Normal 39" xfId="4320" xr:uid="{00000000-0005-0000-0000-000028110000}"/>
    <cellStyle name="Normal 4" xfId="57" xr:uid="{00000000-0005-0000-0000-000029110000}"/>
    <cellStyle name="Normal 4 2" xfId="4321" xr:uid="{00000000-0005-0000-0000-00002A110000}"/>
    <cellStyle name="Normal 4 2 2" xfId="8335" xr:uid="{00000000-0005-0000-0000-00002B110000}"/>
    <cellStyle name="Normal 4 3" xfId="8297" xr:uid="{00000000-0005-0000-0000-00002C110000}"/>
    <cellStyle name="Normal 4 4" xfId="8339" xr:uid="{00000000-0005-0000-0000-00002D110000}"/>
    <cellStyle name="Normal 4 4 2" xfId="8392" xr:uid="{00000000-0005-0000-0000-00002E110000}"/>
    <cellStyle name="Normal 4 5" xfId="8342" xr:uid="{00000000-0005-0000-0000-00002F110000}"/>
    <cellStyle name="Normal 4 6" xfId="8393" xr:uid="{00000000-0005-0000-0000-000030110000}"/>
    <cellStyle name="Normal 4 7" xfId="8401" xr:uid="{00000000-0005-0000-0000-000031110000}"/>
    <cellStyle name="Normal 40" xfId="4322" xr:uid="{00000000-0005-0000-0000-000032110000}"/>
    <cellStyle name="Normal 41" xfId="4323" xr:uid="{00000000-0005-0000-0000-000033110000}"/>
    <cellStyle name="Normal 42" xfId="4324" xr:uid="{00000000-0005-0000-0000-000034110000}"/>
    <cellStyle name="Normal 43" xfId="4325" xr:uid="{00000000-0005-0000-0000-000035110000}"/>
    <cellStyle name="Normal 44" xfId="4326" xr:uid="{00000000-0005-0000-0000-000036110000}"/>
    <cellStyle name="Normal 45" xfId="4327" xr:uid="{00000000-0005-0000-0000-000037110000}"/>
    <cellStyle name="Normal 46" xfId="4328" xr:uid="{00000000-0005-0000-0000-000038110000}"/>
    <cellStyle name="Normal 47" xfId="4329" xr:uid="{00000000-0005-0000-0000-000039110000}"/>
    <cellStyle name="Normal 48" xfId="4330" xr:uid="{00000000-0005-0000-0000-00003A110000}"/>
    <cellStyle name="Normal 49" xfId="4331" xr:uid="{00000000-0005-0000-0000-00003B110000}"/>
    <cellStyle name="Normal 5" xfId="4332" xr:uid="{00000000-0005-0000-0000-00003C110000}"/>
    <cellStyle name="Normal 5 2" xfId="4333" xr:uid="{00000000-0005-0000-0000-00003D110000}"/>
    <cellStyle name="Normal 5 2 2" xfId="4334" xr:uid="{00000000-0005-0000-0000-00003E110000}"/>
    <cellStyle name="Normal 5_Bieu 14-Nong thon moi" xfId="27" xr:uid="{00000000-0005-0000-0000-00003F110000}"/>
    <cellStyle name="Normal 50" xfId="4335" xr:uid="{00000000-0005-0000-0000-000040110000}"/>
    <cellStyle name="Normal 51" xfId="4336" xr:uid="{00000000-0005-0000-0000-000041110000}"/>
    <cellStyle name="Normal 52" xfId="4337" xr:uid="{00000000-0005-0000-0000-000042110000}"/>
    <cellStyle name="Normal 53" xfId="4338" xr:uid="{00000000-0005-0000-0000-000043110000}"/>
    <cellStyle name="Normal 54" xfId="4339" xr:uid="{00000000-0005-0000-0000-000044110000}"/>
    <cellStyle name="Normal 55" xfId="4340" xr:uid="{00000000-0005-0000-0000-000045110000}"/>
    <cellStyle name="Normal 56" xfId="4341" xr:uid="{00000000-0005-0000-0000-000046110000}"/>
    <cellStyle name="Normal 57" xfId="4342" xr:uid="{00000000-0005-0000-0000-000047110000}"/>
    <cellStyle name="Normal 58" xfId="4343" xr:uid="{00000000-0005-0000-0000-000048110000}"/>
    <cellStyle name="Normal 59" xfId="4344" xr:uid="{00000000-0005-0000-0000-000049110000}"/>
    <cellStyle name="Normal 6" xfId="28" xr:uid="{00000000-0005-0000-0000-00004A110000}"/>
    <cellStyle name="Normal 6 2" xfId="4345" xr:uid="{00000000-0005-0000-0000-00004B110000}"/>
    <cellStyle name="Normal 6 4" xfId="4346" xr:uid="{00000000-0005-0000-0000-00004C110000}"/>
    <cellStyle name="Normal 6_TPCP trinh UBND ngay 27-12" xfId="4347" xr:uid="{00000000-0005-0000-0000-00004D110000}"/>
    <cellStyle name="Normal 60" xfId="4348" xr:uid="{00000000-0005-0000-0000-00004E110000}"/>
    <cellStyle name="Normal 61" xfId="4349" xr:uid="{00000000-0005-0000-0000-00004F110000}"/>
    <cellStyle name="Normal 62" xfId="4350" xr:uid="{00000000-0005-0000-0000-000050110000}"/>
    <cellStyle name="Normal 63" xfId="4351" xr:uid="{00000000-0005-0000-0000-000051110000}"/>
    <cellStyle name="Normal 64" xfId="4352" xr:uid="{00000000-0005-0000-0000-000052110000}"/>
    <cellStyle name="Normal 65" xfId="4353" xr:uid="{00000000-0005-0000-0000-000053110000}"/>
    <cellStyle name="Normal 66" xfId="4354" xr:uid="{00000000-0005-0000-0000-000054110000}"/>
    <cellStyle name="Normal 67" xfId="4355" xr:uid="{00000000-0005-0000-0000-000055110000}"/>
    <cellStyle name="Normal 68" xfId="4356" xr:uid="{00000000-0005-0000-0000-000056110000}"/>
    <cellStyle name="Normal 69" xfId="4357" xr:uid="{00000000-0005-0000-0000-000057110000}"/>
    <cellStyle name="Normal 7" xfId="4358" xr:uid="{00000000-0005-0000-0000-000058110000}"/>
    <cellStyle name="Normal 7 2" xfId="4359" xr:uid="{00000000-0005-0000-0000-000059110000}"/>
    <cellStyle name="Normal 7 2 2" xfId="4360" xr:uid="{00000000-0005-0000-0000-00005A110000}"/>
    <cellStyle name="Normal 7 3" xfId="4361" xr:uid="{00000000-0005-0000-0000-00005B110000}"/>
    <cellStyle name="Normal 7 4" xfId="8338" xr:uid="{00000000-0005-0000-0000-00005C110000}"/>
    <cellStyle name="Normal 7 4 2" xfId="8394" xr:uid="{00000000-0005-0000-0000-00005D110000}"/>
    <cellStyle name="Normal 7 5" xfId="8341" xr:uid="{00000000-0005-0000-0000-00005E110000}"/>
    <cellStyle name="Normal 70" xfId="4362" xr:uid="{00000000-0005-0000-0000-00005F110000}"/>
    <cellStyle name="Normal 71" xfId="4363" xr:uid="{00000000-0005-0000-0000-000060110000}"/>
    <cellStyle name="Normal 72" xfId="4364" xr:uid="{00000000-0005-0000-0000-000061110000}"/>
    <cellStyle name="Normal 73" xfId="8319" xr:uid="{00000000-0005-0000-0000-000062110000}"/>
    <cellStyle name="Normal 73 2" xfId="8395" xr:uid="{00000000-0005-0000-0000-000063110000}"/>
    <cellStyle name="Normal 74" xfId="8320" xr:uid="{00000000-0005-0000-0000-000064110000}"/>
    <cellStyle name="Normal 74 2" xfId="8396" xr:uid="{00000000-0005-0000-0000-000065110000}"/>
    <cellStyle name="Normal 75" xfId="8323" xr:uid="{00000000-0005-0000-0000-000066110000}"/>
    <cellStyle name="Normal 75 2" xfId="8397" xr:uid="{00000000-0005-0000-0000-000067110000}"/>
    <cellStyle name="Normal 76" xfId="8325" xr:uid="{00000000-0005-0000-0000-000068110000}"/>
    <cellStyle name="Normal 76 2" xfId="8398" xr:uid="{00000000-0005-0000-0000-000069110000}"/>
    <cellStyle name="Normal 77" xfId="8344" xr:uid="{00000000-0005-0000-0000-00006A110000}"/>
    <cellStyle name="Normal 78" xfId="8345" xr:uid="{00000000-0005-0000-0000-00006B110000}"/>
    <cellStyle name="Normal 79" xfId="8399" xr:uid="{00000000-0005-0000-0000-00006C110000}"/>
    <cellStyle name="Normal 8" xfId="58" xr:uid="{00000000-0005-0000-0000-00006D110000}"/>
    <cellStyle name="Normal 8 2" xfId="4365" xr:uid="{00000000-0005-0000-0000-00006E110000}"/>
    <cellStyle name="Normal 8 2 2" xfId="4366" xr:uid="{00000000-0005-0000-0000-00006F110000}"/>
    <cellStyle name="Normal 8 3" xfId="4367" xr:uid="{00000000-0005-0000-0000-000070110000}"/>
    <cellStyle name="Normal 8 4" xfId="8337" xr:uid="{00000000-0005-0000-0000-000071110000}"/>
    <cellStyle name="Normal 8 4 2" xfId="8400" xr:uid="{00000000-0005-0000-0000-000072110000}"/>
    <cellStyle name="Normal 8 5" xfId="8340" xr:uid="{00000000-0005-0000-0000-000073110000}"/>
    <cellStyle name="Normal 9" xfId="60" xr:uid="{00000000-0005-0000-0000-000074110000}"/>
    <cellStyle name="Normal 9 2" xfId="4368" xr:uid="{00000000-0005-0000-0000-000075110000}"/>
    <cellStyle name="Normal VN" xfId="4369" xr:uid="{00000000-0005-0000-0000-000076110000}"/>
    <cellStyle name="Normal_Bc KH 2002 -21-7" xfId="8408" xr:uid="{00000000-0005-0000-0000-000077110000}"/>
    <cellStyle name="Normal_Bieu BC cap Huyen - Xa " xfId="8405" xr:uid="{00000000-0005-0000-0000-000078110000}"/>
    <cellStyle name="Normal_Bieu BC cap Huyen - Xa  2" xfId="8416" xr:uid="{00000000-0005-0000-0000-000079110000}"/>
    <cellStyle name="Normal_Bieu giao KH 2001 (Nganh) moi 2" xfId="8407" xr:uid="{00000000-0005-0000-0000-00007A110000}"/>
    <cellStyle name="Normal_Bieu KH phat trien GD-DT 2020" xfId="8411" xr:uid="{00000000-0005-0000-0000-00007B110000}"/>
    <cellStyle name="Normal_Bieu mau (CV )" xfId="8409" xr:uid="{00000000-0005-0000-0000-00007C110000}"/>
    <cellStyle name="Normal_CHI TIEU KH 2007 NGAY 7_12" xfId="8412" xr:uid="{00000000-0005-0000-0000-00007D110000}"/>
    <cellStyle name="Normal_CHI TIEU KH 2007 NGAY 7_12 3" xfId="8415" xr:uid="{00000000-0005-0000-0000-00007E110000}"/>
    <cellStyle name="Normal_Chi tieu KH 2008" xfId="29" xr:uid="{00000000-0005-0000-0000-00007F110000}"/>
    <cellStyle name="Normal_Phu luc I (danh giá KH 5 năm in)" xfId="8406" xr:uid="{00000000-0005-0000-0000-000080110000}"/>
    <cellStyle name="Normal_Sheet1" xfId="8413" xr:uid="{00000000-0005-0000-0000-000081110000}"/>
    <cellStyle name="Normal_Sheet1 2" xfId="8414" xr:uid="{00000000-0005-0000-0000-000082110000}"/>
    <cellStyle name="Normal1" xfId="4370" xr:uid="{00000000-0005-0000-0000-000083110000}"/>
    <cellStyle name="Normal1 2" xfId="4371" xr:uid="{00000000-0005-0000-0000-000084110000}"/>
    <cellStyle name="Normal8" xfId="4372" xr:uid="{00000000-0005-0000-0000-000085110000}"/>
    <cellStyle name="Normalny_Cennik obowiazuje od 06-08-2001 r (1)" xfId="4373" xr:uid="{00000000-0005-0000-0000-000086110000}"/>
    <cellStyle name="Note 2" xfId="4374" xr:uid="{00000000-0005-0000-0000-000087110000}"/>
    <cellStyle name="Note 2 2" xfId="4375" xr:uid="{00000000-0005-0000-0000-000088110000}"/>
    <cellStyle name="Note 3" xfId="4376" xr:uid="{00000000-0005-0000-0000-000089110000}"/>
    <cellStyle name="Note 4" xfId="4377" xr:uid="{00000000-0005-0000-0000-00008A110000}"/>
    <cellStyle name="NWM" xfId="4378" xr:uid="{00000000-0005-0000-0000-00008B110000}"/>
    <cellStyle name="Ò_x000d_Normal_123569" xfId="4380" xr:uid="{00000000-0005-0000-0000-00008D110000}"/>
    <cellStyle name="Œ…‹æØ‚è [0.00]_ÆÂ¹²" xfId="4381" xr:uid="{00000000-0005-0000-0000-00008E110000}"/>
    <cellStyle name="Œ…‹æØ‚è_laroux" xfId="4382" xr:uid="{00000000-0005-0000-0000-00008F110000}"/>
    <cellStyle name="oft Excel]_x000d__x000a_Comment=open=/f ‚ðw’è‚·‚é‚ÆAƒ†[ƒU[’è‹`ŠÖ”‚ðŠÖ”“\‚è•t‚¯‚Ìˆê——‚É“o˜^‚·‚é‚±‚Æ‚ª‚Å‚«‚Ü‚·B_x000d__x000a_Maximized" xfId="4383" xr:uid="{00000000-0005-0000-0000-000090110000}"/>
    <cellStyle name="oft Excel]_x000d__x000a_Comment=open=/f ‚ðw’è‚·‚é‚ÆAƒ†[ƒU[’è‹`ŠÖ”‚ðŠÖ”“\‚è•t‚¯‚Ìˆê——‚É“o˜^‚·‚é‚±‚Æ‚ª‚Å‚«‚Ü‚·B_x000d__x000a_Maximized 2" xfId="4384" xr:uid="{00000000-0005-0000-0000-000091110000}"/>
    <cellStyle name="oft Excel]_x000d__x000a_Comment=open=/f ‚ðŽw’è‚·‚é‚ÆAƒ†[ƒU[’è‹`ŠÖ”‚ðŠÖ”“\‚è•t‚¯‚Ìˆê——‚É“o˜^‚·‚é‚±‚Æ‚ª‚Å‚«‚Ü‚·B_x000d__x000a_Maximized" xfId="4385" xr:uid="{00000000-0005-0000-0000-000092110000}"/>
    <cellStyle name="oft Excel]_x000d__x000a_Comment=open=/f ‚ðŽw’è‚·‚é‚ÆAƒ†[ƒU[’è‹`ŠÖ”‚ðŠÖ”“\‚è•t‚¯‚Ìˆê——‚É“o˜^‚·‚é‚±‚Æ‚ª‚Å‚«‚Ü‚·B_x000d__x000a_Maximized 2" xfId="4386" xr:uid="{00000000-0005-0000-0000-000093110000}"/>
    <cellStyle name="oft Excel]_x000d__x000a_Comment=open=/f ‚ðŽw’è‚·‚é‚ÆAƒ†[ƒU[’è‹`ŠÖ”‚ðŠÖ”“\‚è•t‚¯‚Ìˆê——‚É“o˜^‚·‚é‚±‚Æ‚ª‚Å‚«‚Ü‚·B_x000d__x000a_Maximized 2 2" xfId="4387" xr:uid="{00000000-0005-0000-0000-000094110000}"/>
    <cellStyle name="oft Excel]_x000d__x000a_Comment=The open=/f lines load custom functions into the Paste Function list._x000d__x000a_Maximized=2_x000d__x000a_Basics=1_x000d__x000a_A" xfId="4388" xr:uid="{00000000-0005-0000-0000-000095110000}"/>
    <cellStyle name="oft Excel]_x000d__x000a_Comment=The open=/f lines load custom functions into the Paste Function list._x000d__x000a_Maximized=2_x000d__x000a_Basics=1_x000d__x000a_A 2" xfId="4389" xr:uid="{00000000-0005-0000-0000-000096110000}"/>
    <cellStyle name="oft Excel]_x000d__x000a_Comment=The open=/f lines load custom functions into the Paste Function list._x000d__x000a_Maximized=3_x000d__x000a_Basics=1_x000d__x000a_A" xfId="4390" xr:uid="{00000000-0005-0000-0000-000097110000}"/>
    <cellStyle name="oft Excel]_x000d__x000a_Comment=The open=/f lines load custom functions into the Paste Function list._x000d__x000a_Maximized=3_x000d__x000a_Basics=1_x000d__x000a_A 2" xfId="4391" xr:uid="{00000000-0005-0000-0000-000098110000}"/>
    <cellStyle name="oft Excel]_x000d__x000a_Comment=The open=/f lines load custom functions into the Paste Function list._x000d__x000a_Maximized=3_x000d__x000a_Basics=1_x000d__x000a_A 2 2" xfId="4392" xr:uid="{00000000-0005-0000-0000-000099110000}"/>
    <cellStyle name="omma [0]_Mktg Prog" xfId="4393" xr:uid="{00000000-0005-0000-0000-00009A110000}"/>
    <cellStyle name="ormal_Sheet1_1" xfId="4394" xr:uid="{00000000-0005-0000-0000-00009B110000}"/>
    <cellStyle name="Output 2" xfId="4395" xr:uid="{00000000-0005-0000-0000-00009C110000}"/>
    <cellStyle name="Output 2 2" xfId="4396" xr:uid="{00000000-0005-0000-0000-00009D110000}"/>
    <cellStyle name="Output 3" xfId="4397" xr:uid="{00000000-0005-0000-0000-00009E110000}"/>
    <cellStyle name="Output 4" xfId="4398" xr:uid="{00000000-0005-0000-0000-00009F110000}"/>
    <cellStyle name="p" xfId="4399" xr:uid="{00000000-0005-0000-0000-0000A0110000}"/>
    <cellStyle name="paint" xfId="4400" xr:uid="{00000000-0005-0000-0000-0000A1110000}"/>
    <cellStyle name="Pattern" xfId="4401" xr:uid="{00000000-0005-0000-0000-0000A2110000}"/>
    <cellStyle name="Pattern 2" xfId="4402" xr:uid="{00000000-0005-0000-0000-0000A3110000}"/>
    <cellStyle name="Pattern 2 2" xfId="4403" xr:uid="{00000000-0005-0000-0000-0000A4110000}"/>
    <cellStyle name="per.style" xfId="4404" xr:uid="{00000000-0005-0000-0000-0000A5110000}"/>
    <cellStyle name="Percent [0]" xfId="4405" xr:uid="{00000000-0005-0000-0000-0000A6110000}"/>
    <cellStyle name="Percent [0] 2" xfId="4406" xr:uid="{00000000-0005-0000-0000-0000A7110000}"/>
    <cellStyle name="Percent [0] 2 2" xfId="4407" xr:uid="{00000000-0005-0000-0000-0000A8110000}"/>
    <cellStyle name="Percent [00]" xfId="4408" xr:uid="{00000000-0005-0000-0000-0000A9110000}"/>
    <cellStyle name="Percent [00] 2" xfId="4409" xr:uid="{00000000-0005-0000-0000-0000AA110000}"/>
    <cellStyle name="Percent [00] 2 2" xfId="4410" xr:uid="{00000000-0005-0000-0000-0000AB110000}"/>
    <cellStyle name="Percent [2]" xfId="4411" xr:uid="{00000000-0005-0000-0000-0000AC110000}"/>
    <cellStyle name="Percent [2] 2" xfId="4412" xr:uid="{00000000-0005-0000-0000-0000AD110000}"/>
    <cellStyle name="Percent [2] 2 2" xfId="4413" xr:uid="{00000000-0005-0000-0000-0000AE110000}"/>
    <cellStyle name="Percent 2" xfId="4414" xr:uid="{00000000-0005-0000-0000-0000AF110000}"/>
    <cellStyle name="Percent 3" xfId="4415" xr:uid="{00000000-0005-0000-0000-0000B0110000}"/>
    <cellStyle name="Percent 4" xfId="4416" xr:uid="{00000000-0005-0000-0000-0000B1110000}"/>
    <cellStyle name="Percent 5" xfId="4417" xr:uid="{00000000-0005-0000-0000-0000B2110000}"/>
    <cellStyle name="Percent 5 2" xfId="4418" xr:uid="{00000000-0005-0000-0000-0000B3110000}"/>
    <cellStyle name="PERCENTAGE" xfId="4419" xr:uid="{00000000-0005-0000-0000-0000B4110000}"/>
    <cellStyle name="PERCENTAGE 2" xfId="4420" xr:uid="{00000000-0005-0000-0000-0000B5110000}"/>
    <cellStyle name="PERCENTAGE 2 2" xfId="4421" xr:uid="{00000000-0005-0000-0000-0000B6110000}"/>
    <cellStyle name="PrePop Currency (0)" xfId="4422" xr:uid="{00000000-0005-0000-0000-0000B7110000}"/>
    <cellStyle name="PrePop Currency (0) 2" xfId="4423" xr:uid="{00000000-0005-0000-0000-0000B8110000}"/>
    <cellStyle name="PrePop Currency (0) 2 2" xfId="4424" xr:uid="{00000000-0005-0000-0000-0000B9110000}"/>
    <cellStyle name="PrePop Currency (2)" xfId="4425" xr:uid="{00000000-0005-0000-0000-0000BA110000}"/>
    <cellStyle name="PrePop Units (0)" xfId="4426" xr:uid="{00000000-0005-0000-0000-0000BB110000}"/>
    <cellStyle name="PrePop Units (1)" xfId="4427" xr:uid="{00000000-0005-0000-0000-0000BC110000}"/>
    <cellStyle name="PrePop Units (2)" xfId="4428" xr:uid="{00000000-0005-0000-0000-0000BD110000}"/>
    <cellStyle name="pricing" xfId="4429" xr:uid="{00000000-0005-0000-0000-0000BE110000}"/>
    <cellStyle name="PSChar" xfId="4430" xr:uid="{00000000-0005-0000-0000-0000BF110000}"/>
    <cellStyle name="PSChar 2" xfId="4431" xr:uid="{00000000-0005-0000-0000-0000C0110000}"/>
    <cellStyle name="PSHeading" xfId="4432" xr:uid="{00000000-0005-0000-0000-0000C1110000}"/>
    <cellStyle name="PSHeading 2" xfId="4433" xr:uid="{00000000-0005-0000-0000-0000C2110000}"/>
    <cellStyle name="PSHeading 2 2" xfId="4434" xr:uid="{00000000-0005-0000-0000-0000C3110000}"/>
    <cellStyle name="regstoresfromspecstores" xfId="4435" xr:uid="{00000000-0005-0000-0000-0000C4110000}"/>
    <cellStyle name="RevList" xfId="4436" xr:uid="{00000000-0005-0000-0000-0000C5110000}"/>
    <cellStyle name="RevList 2" xfId="4437" xr:uid="{00000000-0005-0000-0000-0000C6110000}"/>
    <cellStyle name="RevList 3" xfId="4438" xr:uid="{00000000-0005-0000-0000-0000C7110000}"/>
    <cellStyle name="rlink_tiªn l­în_x001b_Hyperlink_TONG HOP KINH PHI" xfId="4439" xr:uid="{00000000-0005-0000-0000-0000C8110000}"/>
    <cellStyle name="rmal_ADAdot" xfId="4440" xr:uid="{00000000-0005-0000-0000-0000C9110000}"/>
    <cellStyle name="RowLevel_0" xfId="4441" xr:uid="{00000000-0005-0000-0000-0000CA110000}"/>
    <cellStyle name="S—_x0008_" xfId="4442" xr:uid="{00000000-0005-0000-0000-0000CB110000}"/>
    <cellStyle name="s]_x000d__x000a_spooler=yes_x000d__x000a_load=_x000d__x000a_Beep=yes_x000d__x000a_NullPort=None_x000d__x000a_BorderWidth=3_x000d__x000a_CursorBlinkRate=1200_x000d__x000a_DoubleClickSpeed=452_x000d__x000a_Programs=co" xfId="4443" xr:uid="{00000000-0005-0000-0000-0000CC110000}"/>
    <cellStyle name="s]_x000d__x000a_spooler=yes_x000d__x000a_load=_x000d__x000a_Beep=yes_x000d__x000a_NullPort=None_x000d__x000a_BorderWidth=3_x000d__x000a_CursorBlinkRate=1200_x000d__x000a_DoubleClickSpeed=452_x000d__x000a_Programs=co 2" xfId="4444" xr:uid="{00000000-0005-0000-0000-0000CD110000}"/>
    <cellStyle name="s]_x000d__x000a_spooler=yes_x000d__x000a_load=_x000d__x000a_Beep=yes_x000d__x000a_NullPort=None_x000d__x000a_BorderWidth=3_x000d__x000a_CursorBlinkRate=1200_x000d__x000a_DoubleClickSpeed=452_x000d__x000a_Programs=co 2 2" xfId="4445" xr:uid="{00000000-0005-0000-0000-0000CE110000}"/>
    <cellStyle name="SAPBEXaggData" xfId="4446" xr:uid="{00000000-0005-0000-0000-0000CF110000}"/>
    <cellStyle name="SAPBEXaggDataEmph" xfId="4447" xr:uid="{00000000-0005-0000-0000-0000D0110000}"/>
    <cellStyle name="SAPBEXaggItem" xfId="4448" xr:uid="{00000000-0005-0000-0000-0000D1110000}"/>
    <cellStyle name="SAPBEXaggItem 2" xfId="4449" xr:uid="{00000000-0005-0000-0000-0000D2110000}"/>
    <cellStyle name="SAPBEXchaText" xfId="4450" xr:uid="{00000000-0005-0000-0000-0000D3110000}"/>
    <cellStyle name="SAPBEXchaText 2" xfId="4451" xr:uid="{00000000-0005-0000-0000-0000D4110000}"/>
    <cellStyle name="SAPBEXexcBad7" xfId="4452" xr:uid="{00000000-0005-0000-0000-0000D5110000}"/>
    <cellStyle name="SAPBEXexcBad8" xfId="4453" xr:uid="{00000000-0005-0000-0000-0000D6110000}"/>
    <cellStyle name="SAPBEXexcBad9" xfId="4454" xr:uid="{00000000-0005-0000-0000-0000D7110000}"/>
    <cellStyle name="SAPBEXexcCritical4" xfId="4455" xr:uid="{00000000-0005-0000-0000-0000D8110000}"/>
    <cellStyle name="SAPBEXexcCritical5" xfId="4456" xr:uid="{00000000-0005-0000-0000-0000D9110000}"/>
    <cellStyle name="SAPBEXexcCritical6" xfId="4457" xr:uid="{00000000-0005-0000-0000-0000DA110000}"/>
    <cellStyle name="SAPBEXexcCritical6 2" xfId="4458" xr:uid="{00000000-0005-0000-0000-0000DB110000}"/>
    <cellStyle name="SAPBEXexcGood1" xfId="4459" xr:uid="{00000000-0005-0000-0000-0000DC110000}"/>
    <cellStyle name="SAPBEXexcGood2" xfId="4460" xr:uid="{00000000-0005-0000-0000-0000DD110000}"/>
    <cellStyle name="SAPBEXexcGood3" xfId="4461" xr:uid="{00000000-0005-0000-0000-0000DE110000}"/>
    <cellStyle name="SAPBEXfilterDrill" xfId="4462" xr:uid="{00000000-0005-0000-0000-0000DF110000}"/>
    <cellStyle name="SAPBEXfilterDrill 2" xfId="4463" xr:uid="{00000000-0005-0000-0000-0000E0110000}"/>
    <cellStyle name="SAPBEXfilterItem" xfId="4464" xr:uid="{00000000-0005-0000-0000-0000E1110000}"/>
    <cellStyle name="SAPBEXfilterItem 2" xfId="4465" xr:uid="{00000000-0005-0000-0000-0000E2110000}"/>
    <cellStyle name="SAPBEXfilterText" xfId="4466" xr:uid="{00000000-0005-0000-0000-0000E3110000}"/>
    <cellStyle name="SAPBEXfilterText 2" xfId="4467" xr:uid="{00000000-0005-0000-0000-0000E4110000}"/>
    <cellStyle name="SAPBEXformats" xfId="4468" xr:uid="{00000000-0005-0000-0000-0000E5110000}"/>
    <cellStyle name="SAPBEXheaderItem" xfId="4469" xr:uid="{00000000-0005-0000-0000-0000E6110000}"/>
    <cellStyle name="SAPBEXheaderItem 2" xfId="4470" xr:uid="{00000000-0005-0000-0000-0000E7110000}"/>
    <cellStyle name="SAPBEXheaderText" xfId="4471" xr:uid="{00000000-0005-0000-0000-0000E8110000}"/>
    <cellStyle name="SAPBEXheaderText 2" xfId="4472" xr:uid="{00000000-0005-0000-0000-0000E9110000}"/>
    <cellStyle name="SAPBEXresData" xfId="4473" xr:uid="{00000000-0005-0000-0000-0000EA110000}"/>
    <cellStyle name="SAPBEXresDataEmph" xfId="4474" xr:uid="{00000000-0005-0000-0000-0000EB110000}"/>
    <cellStyle name="SAPBEXresItem" xfId="4475" xr:uid="{00000000-0005-0000-0000-0000EC110000}"/>
    <cellStyle name="SAPBEXresItem 2" xfId="4476" xr:uid="{00000000-0005-0000-0000-0000ED110000}"/>
    <cellStyle name="SAPBEXstdData" xfId="4477" xr:uid="{00000000-0005-0000-0000-0000EE110000}"/>
    <cellStyle name="SAPBEXstdDataEmph" xfId="4478" xr:uid="{00000000-0005-0000-0000-0000EF110000}"/>
    <cellStyle name="SAPBEXstdItem" xfId="4479" xr:uid="{00000000-0005-0000-0000-0000F0110000}"/>
    <cellStyle name="SAPBEXstdItem 2" xfId="4480" xr:uid="{00000000-0005-0000-0000-0000F1110000}"/>
    <cellStyle name="SAPBEXtitle" xfId="4481" xr:uid="{00000000-0005-0000-0000-0000F2110000}"/>
    <cellStyle name="SAPBEXtitle 2" xfId="4482" xr:uid="{00000000-0005-0000-0000-0000F3110000}"/>
    <cellStyle name="SAPBEXundefined" xfId="4483" xr:uid="{00000000-0005-0000-0000-0000F4110000}"/>
    <cellStyle name="serJet 1200 Series PCL 6" xfId="4484" xr:uid="{00000000-0005-0000-0000-0000F5110000}"/>
    <cellStyle name="SHADEDSTORES" xfId="4485" xr:uid="{00000000-0005-0000-0000-0000F6110000}"/>
    <cellStyle name="Sheet Title" xfId="4486" xr:uid="{00000000-0005-0000-0000-0000F7110000}"/>
    <cellStyle name="Siêu nối kết_BC TH 10 thang 2005 va KH 2006 XDCB" xfId="4487" xr:uid="{00000000-0005-0000-0000-0000F8110000}"/>
    <cellStyle name="songuyen" xfId="4488" xr:uid="{00000000-0005-0000-0000-0000F9110000}"/>
    <cellStyle name="Spaltenebene_1_主营业务利润明细表" xfId="4489" xr:uid="{00000000-0005-0000-0000-0000FA110000}"/>
    <cellStyle name="specstores" xfId="4490" xr:uid="{00000000-0005-0000-0000-0000FB110000}"/>
    <cellStyle name="Standard_9. Fixed assets-Additions list" xfId="4491" xr:uid="{00000000-0005-0000-0000-0000FC110000}"/>
    <cellStyle name="STTDG" xfId="4492" xr:uid="{00000000-0005-0000-0000-0000FD110000}"/>
    <cellStyle name="Style 1" xfId="4493" xr:uid="{00000000-0005-0000-0000-0000FE110000}"/>
    <cellStyle name="Style 1 2" xfId="4494" xr:uid="{00000000-0005-0000-0000-0000FF110000}"/>
    <cellStyle name="Style 1 2 2" xfId="4495" xr:uid="{00000000-0005-0000-0000-000000120000}"/>
    <cellStyle name="Style 10" xfId="4496" xr:uid="{00000000-0005-0000-0000-000001120000}"/>
    <cellStyle name="Style 11" xfId="4497" xr:uid="{00000000-0005-0000-0000-000002120000}"/>
    <cellStyle name="Style 11 2" xfId="4498" xr:uid="{00000000-0005-0000-0000-000003120000}"/>
    <cellStyle name="Style 12" xfId="4499" xr:uid="{00000000-0005-0000-0000-000004120000}"/>
    <cellStyle name="Style 12 2" xfId="4500" xr:uid="{00000000-0005-0000-0000-000005120000}"/>
    <cellStyle name="Style 12 2 2" xfId="4501" xr:uid="{00000000-0005-0000-0000-000006120000}"/>
    <cellStyle name="Style 13" xfId="4502" xr:uid="{00000000-0005-0000-0000-000007120000}"/>
    <cellStyle name="Style 13 2" xfId="4503" xr:uid="{00000000-0005-0000-0000-000008120000}"/>
    <cellStyle name="Style 13 2 2" xfId="4504" xr:uid="{00000000-0005-0000-0000-000009120000}"/>
    <cellStyle name="Style 14" xfId="4505" xr:uid="{00000000-0005-0000-0000-00000A120000}"/>
    <cellStyle name="Style 14 2" xfId="4506" xr:uid="{00000000-0005-0000-0000-00000B120000}"/>
    <cellStyle name="Style 15" xfId="4507" xr:uid="{00000000-0005-0000-0000-00000C120000}"/>
    <cellStyle name="Style 15 2" xfId="4508" xr:uid="{00000000-0005-0000-0000-00000D120000}"/>
    <cellStyle name="Style 15 2 2" xfId="4509" xr:uid="{00000000-0005-0000-0000-00000E120000}"/>
    <cellStyle name="Style 16" xfId="4510" xr:uid="{00000000-0005-0000-0000-00000F120000}"/>
    <cellStyle name="Style 16 2" xfId="4511" xr:uid="{00000000-0005-0000-0000-000010120000}"/>
    <cellStyle name="Style 16 2 2" xfId="4512" xr:uid="{00000000-0005-0000-0000-000011120000}"/>
    <cellStyle name="Style 17" xfId="4513" xr:uid="{00000000-0005-0000-0000-000012120000}"/>
    <cellStyle name="Style 17 2" xfId="4514" xr:uid="{00000000-0005-0000-0000-000013120000}"/>
    <cellStyle name="Style 17 2 2" xfId="4515" xr:uid="{00000000-0005-0000-0000-000014120000}"/>
    <cellStyle name="Style 18" xfId="4516" xr:uid="{00000000-0005-0000-0000-000015120000}"/>
    <cellStyle name="Style 18 2" xfId="4517" xr:uid="{00000000-0005-0000-0000-000016120000}"/>
    <cellStyle name="Style 18 2 2" xfId="4518" xr:uid="{00000000-0005-0000-0000-000017120000}"/>
    <cellStyle name="Style 19" xfId="4519" xr:uid="{00000000-0005-0000-0000-000018120000}"/>
    <cellStyle name="Style 19 2" xfId="4520" xr:uid="{00000000-0005-0000-0000-000019120000}"/>
    <cellStyle name="Style 19 2 2" xfId="4521" xr:uid="{00000000-0005-0000-0000-00001A120000}"/>
    <cellStyle name="Style 2" xfId="4522" xr:uid="{00000000-0005-0000-0000-00001B120000}"/>
    <cellStyle name="Style 2 2" xfId="4523" xr:uid="{00000000-0005-0000-0000-00001C120000}"/>
    <cellStyle name="Style 20" xfId="4524" xr:uid="{00000000-0005-0000-0000-00001D120000}"/>
    <cellStyle name="Style 20 2" xfId="4525" xr:uid="{00000000-0005-0000-0000-00001E120000}"/>
    <cellStyle name="Style 21" xfId="4526" xr:uid="{00000000-0005-0000-0000-00001F120000}"/>
    <cellStyle name="Style 21 2" xfId="4527" xr:uid="{00000000-0005-0000-0000-000020120000}"/>
    <cellStyle name="Style 22" xfId="4528" xr:uid="{00000000-0005-0000-0000-000021120000}"/>
    <cellStyle name="Style 22 2" xfId="4529" xr:uid="{00000000-0005-0000-0000-000022120000}"/>
    <cellStyle name="Style 23" xfId="4530" xr:uid="{00000000-0005-0000-0000-000023120000}"/>
    <cellStyle name="Style 24" xfId="4531" xr:uid="{00000000-0005-0000-0000-000024120000}"/>
    <cellStyle name="Style 25" xfId="4532" xr:uid="{00000000-0005-0000-0000-000025120000}"/>
    <cellStyle name="Style 26" xfId="4533" xr:uid="{00000000-0005-0000-0000-000026120000}"/>
    <cellStyle name="Style 27" xfId="4534" xr:uid="{00000000-0005-0000-0000-000027120000}"/>
    <cellStyle name="Style 28" xfId="4535" xr:uid="{00000000-0005-0000-0000-000028120000}"/>
    <cellStyle name="Style 29" xfId="4536" xr:uid="{00000000-0005-0000-0000-000029120000}"/>
    <cellStyle name="Style 3" xfId="4537" xr:uid="{00000000-0005-0000-0000-00002A120000}"/>
    <cellStyle name="Style 3 2" xfId="4538" xr:uid="{00000000-0005-0000-0000-00002B120000}"/>
    <cellStyle name="Style 3 2 2" xfId="4539" xr:uid="{00000000-0005-0000-0000-00002C120000}"/>
    <cellStyle name="Style 3 3" xfId="4540" xr:uid="{00000000-0005-0000-0000-00002D120000}"/>
    <cellStyle name="Style 30" xfId="4541" xr:uid="{00000000-0005-0000-0000-00002E120000}"/>
    <cellStyle name="Style 31" xfId="4542" xr:uid="{00000000-0005-0000-0000-00002F120000}"/>
    <cellStyle name="Style 32" xfId="4543" xr:uid="{00000000-0005-0000-0000-000030120000}"/>
    <cellStyle name="Style 33" xfId="4544" xr:uid="{00000000-0005-0000-0000-000031120000}"/>
    <cellStyle name="Style 34" xfId="4545" xr:uid="{00000000-0005-0000-0000-000032120000}"/>
    <cellStyle name="Style 35" xfId="4546" xr:uid="{00000000-0005-0000-0000-000033120000}"/>
    <cellStyle name="Style 36" xfId="4547" xr:uid="{00000000-0005-0000-0000-000034120000}"/>
    <cellStyle name="Style 37" xfId="4548" xr:uid="{00000000-0005-0000-0000-000035120000}"/>
    <cellStyle name="Style 37 2" xfId="4549" xr:uid="{00000000-0005-0000-0000-000036120000}"/>
    <cellStyle name="Style 38" xfId="4550" xr:uid="{00000000-0005-0000-0000-000037120000}"/>
    <cellStyle name="Style 38 2" xfId="4551" xr:uid="{00000000-0005-0000-0000-000038120000}"/>
    <cellStyle name="Style 39" xfId="4552" xr:uid="{00000000-0005-0000-0000-000039120000}"/>
    <cellStyle name="Style 4" xfId="4553" xr:uid="{00000000-0005-0000-0000-00003A120000}"/>
    <cellStyle name="Style 4 2" xfId="4554" xr:uid="{00000000-0005-0000-0000-00003B120000}"/>
    <cellStyle name="Style 4 2 2" xfId="4555" xr:uid="{00000000-0005-0000-0000-00003C120000}"/>
    <cellStyle name="Style 40" xfId="4556" xr:uid="{00000000-0005-0000-0000-00003D120000}"/>
    <cellStyle name="Style 41" xfId="4557" xr:uid="{00000000-0005-0000-0000-00003E120000}"/>
    <cellStyle name="Style 42" xfId="4558" xr:uid="{00000000-0005-0000-0000-00003F120000}"/>
    <cellStyle name="Style 43" xfId="4559" xr:uid="{00000000-0005-0000-0000-000040120000}"/>
    <cellStyle name="Style 43 2" xfId="4560" xr:uid="{00000000-0005-0000-0000-000041120000}"/>
    <cellStyle name="Style 44" xfId="4561" xr:uid="{00000000-0005-0000-0000-000042120000}"/>
    <cellStyle name="Style 44 2" xfId="4562" xr:uid="{00000000-0005-0000-0000-000043120000}"/>
    <cellStyle name="Style 5" xfId="4563" xr:uid="{00000000-0005-0000-0000-000044120000}"/>
    <cellStyle name="Style 6" xfId="4564" xr:uid="{00000000-0005-0000-0000-000045120000}"/>
    <cellStyle name="Style 7" xfId="4565" xr:uid="{00000000-0005-0000-0000-000046120000}"/>
    <cellStyle name="Style 8" xfId="4566" xr:uid="{00000000-0005-0000-0000-000047120000}"/>
    <cellStyle name="Style 9" xfId="4567" xr:uid="{00000000-0005-0000-0000-000048120000}"/>
    <cellStyle name="Style Date" xfId="4568" xr:uid="{00000000-0005-0000-0000-000049120000}"/>
    <cellStyle name="Style Date 2" xfId="4569" xr:uid="{00000000-0005-0000-0000-00004A120000}"/>
    <cellStyle name="style_1" xfId="4570" xr:uid="{00000000-0005-0000-0000-00004B120000}"/>
    <cellStyle name="subhead" xfId="4571" xr:uid="{00000000-0005-0000-0000-00004C120000}"/>
    <cellStyle name="subhead 2" xfId="4572" xr:uid="{00000000-0005-0000-0000-00004D120000}"/>
    <cellStyle name="SubHeading" xfId="4573" xr:uid="{00000000-0005-0000-0000-00004E120000}"/>
    <cellStyle name="Subtotal" xfId="4574" xr:uid="{00000000-0005-0000-0000-00004F120000}"/>
    <cellStyle name="Subtotal 2" xfId="4575" xr:uid="{00000000-0005-0000-0000-000050120000}"/>
    <cellStyle name="T" xfId="30" xr:uid="{00000000-0005-0000-0000-000051120000}"/>
    <cellStyle name="T 2" xfId="4576" xr:uid="{00000000-0005-0000-0000-000052120000}"/>
    <cellStyle name="T_09_BangTongHopKinhPhiNhaso9" xfId="4577" xr:uid="{00000000-0005-0000-0000-000053120000}"/>
    <cellStyle name="T_09_BangTongHopKinhPhiNhaso9_Bao cao danh muc cac cong trinh tren dia ban huyen 4-2010" xfId="4578" xr:uid="{00000000-0005-0000-0000-000054120000}"/>
    <cellStyle name="T_09_BangTongHopKinhPhiNhaso9_Bieu chi tieu KH 2014 (Huy-04-11)" xfId="4579" xr:uid="{00000000-0005-0000-0000-000055120000}"/>
    <cellStyle name="T_09_BangTongHopKinhPhiNhaso9_Bieu chi tieu KH 2014 (Huy-04-11) 2" xfId="4580" xr:uid="{00000000-0005-0000-0000-000056120000}"/>
    <cellStyle name="T_09_BangTongHopKinhPhiNhaso9_bieu ke hoach dau thau" xfId="4581" xr:uid="{00000000-0005-0000-0000-000057120000}"/>
    <cellStyle name="T_09_BangTongHopKinhPhiNhaso9_bieu ke hoach dau thau 2" xfId="4582" xr:uid="{00000000-0005-0000-0000-000058120000}"/>
    <cellStyle name="T_09_BangTongHopKinhPhiNhaso9_bieu ke hoach dau thau 2 2" xfId="4583" xr:uid="{00000000-0005-0000-0000-000059120000}"/>
    <cellStyle name="T_09_BangTongHopKinhPhiNhaso9_bieu ke hoach dau thau truong mam non SKH" xfId="4584" xr:uid="{00000000-0005-0000-0000-00005A120000}"/>
    <cellStyle name="T_09_BangTongHopKinhPhiNhaso9_bieu ke hoach dau thau truong mam non SKH 2" xfId="4585" xr:uid="{00000000-0005-0000-0000-00005B120000}"/>
    <cellStyle name="T_09_BangTongHopKinhPhiNhaso9_bieu ke hoach dau thau truong mam non SKH 2 2" xfId="4586" xr:uid="{00000000-0005-0000-0000-00005C120000}"/>
    <cellStyle name="T_09_BangTongHopKinhPhiNhaso9_bieu ke hoach dau thau truong mam non SKH_BIEU KE HOACH  2015 (KTN 6.11 sua)" xfId="4587" xr:uid="{00000000-0005-0000-0000-00005D120000}"/>
    <cellStyle name="T_09_BangTongHopKinhPhiNhaso9_bieu ke hoach dau thau_BIEU KE HOACH  2015 (KTN 6.11 sua)" xfId="4588" xr:uid="{00000000-0005-0000-0000-00005E120000}"/>
    <cellStyle name="T_09_BangTongHopKinhPhiNhaso9_bieu tong hop lai kh von 2011 gui phong TH-KTDN" xfId="4589" xr:uid="{00000000-0005-0000-0000-00005F120000}"/>
    <cellStyle name="T_09_BangTongHopKinhPhiNhaso9_bieu tong hop lai kh von 2011 gui phong TH-KTDN 2" xfId="4590" xr:uid="{00000000-0005-0000-0000-000060120000}"/>
    <cellStyle name="T_09_BangTongHopKinhPhiNhaso9_bieu tong hop lai kh von 2011 gui phong TH-KTDN 2 2" xfId="4591" xr:uid="{00000000-0005-0000-0000-000061120000}"/>
    <cellStyle name="T_09_BangTongHopKinhPhiNhaso9_bieu tong hop lai kh von 2011 gui phong TH-KTDN_BIEU KE HOACH  2015 (KTN 6.11 sua)" xfId="4592" xr:uid="{00000000-0005-0000-0000-000062120000}"/>
    <cellStyle name="T_09_BangTongHopKinhPhiNhaso9_Book1" xfId="4593" xr:uid="{00000000-0005-0000-0000-000063120000}"/>
    <cellStyle name="T_09_BangTongHopKinhPhiNhaso9_Book1 2" xfId="4594" xr:uid="{00000000-0005-0000-0000-000064120000}"/>
    <cellStyle name="T_09_BangTongHopKinhPhiNhaso9_Book1 2 2" xfId="4595" xr:uid="{00000000-0005-0000-0000-000065120000}"/>
    <cellStyle name="T_09_BangTongHopKinhPhiNhaso9_Book1_1" xfId="4596" xr:uid="{00000000-0005-0000-0000-000066120000}"/>
    <cellStyle name="T_09_BangTongHopKinhPhiNhaso9_Book1_1 2" xfId="4597" xr:uid="{00000000-0005-0000-0000-000067120000}"/>
    <cellStyle name="T_09_BangTongHopKinhPhiNhaso9_Book1_1 2 2" xfId="4598" xr:uid="{00000000-0005-0000-0000-000068120000}"/>
    <cellStyle name="T_09_BangTongHopKinhPhiNhaso9_Book1_1_BIEU KE HOACH  2015 (KTN 6.11 sua)" xfId="4599" xr:uid="{00000000-0005-0000-0000-000069120000}"/>
    <cellStyle name="T_09_BangTongHopKinhPhiNhaso9_Book1_BIEU KE HOACH  2015 (KTN 6.11 sua)" xfId="4600" xr:uid="{00000000-0005-0000-0000-00006A120000}"/>
    <cellStyle name="T_09_BangTongHopKinhPhiNhaso9_Book1_DTTD chieng chan Tham lai 29-9-2009" xfId="4601" xr:uid="{00000000-0005-0000-0000-00006B120000}"/>
    <cellStyle name="T_09_BangTongHopKinhPhiNhaso9_Book1_DTTD chieng chan Tham lai 29-9-2009 2" xfId="4602" xr:uid="{00000000-0005-0000-0000-00006C120000}"/>
    <cellStyle name="T_09_BangTongHopKinhPhiNhaso9_Book1_DTTD chieng chan Tham lai 29-9-2009 2 2" xfId="4603" xr:uid="{00000000-0005-0000-0000-00006D120000}"/>
    <cellStyle name="T_09_BangTongHopKinhPhiNhaso9_Book1_DTTD chieng chan Tham lai 29-9-2009_BIEU KE HOACH  2015 (KTN 6.11 sua)" xfId="4604" xr:uid="{00000000-0005-0000-0000-00006E120000}"/>
    <cellStyle name="T_09_BangTongHopKinhPhiNhaso9_Book1_Ke hoach 2010 (theo doi 11-8-2010)" xfId="4605" xr:uid="{00000000-0005-0000-0000-00006F120000}"/>
    <cellStyle name="T_09_BangTongHopKinhPhiNhaso9_Book1_Ke hoach 2010 (theo doi 11-8-2010) 2" xfId="4606" xr:uid="{00000000-0005-0000-0000-000070120000}"/>
    <cellStyle name="T_09_BangTongHopKinhPhiNhaso9_Book1_Ke hoach 2010 (theo doi 11-8-2010) 2 2" xfId="4607" xr:uid="{00000000-0005-0000-0000-000071120000}"/>
    <cellStyle name="T_09_BangTongHopKinhPhiNhaso9_Book1_Ke hoach 2010 (theo doi 11-8-2010)_BIEU KE HOACH  2015 (KTN 6.11 sua)" xfId="4608" xr:uid="{00000000-0005-0000-0000-000072120000}"/>
    <cellStyle name="T_09_BangTongHopKinhPhiNhaso9_Book1_ke hoach dau thau 30-6-2010" xfId="4609" xr:uid="{00000000-0005-0000-0000-000073120000}"/>
    <cellStyle name="T_09_BangTongHopKinhPhiNhaso9_Book1_ke hoach dau thau 30-6-2010 2" xfId="4610" xr:uid="{00000000-0005-0000-0000-000074120000}"/>
    <cellStyle name="T_09_BangTongHopKinhPhiNhaso9_Book1_ke hoach dau thau 30-6-2010 2 2" xfId="4611" xr:uid="{00000000-0005-0000-0000-000075120000}"/>
    <cellStyle name="T_09_BangTongHopKinhPhiNhaso9_Book1_ke hoach dau thau 30-6-2010_BIEU KE HOACH  2015 (KTN 6.11 sua)" xfId="4612" xr:uid="{00000000-0005-0000-0000-000076120000}"/>
    <cellStyle name="T_09_BangTongHopKinhPhiNhaso9_Copy of KH PHAN BO VON ĐỐI ỨNG NAM 2011 (30 TY phuong án gop WB)" xfId="4613" xr:uid="{00000000-0005-0000-0000-000077120000}"/>
    <cellStyle name="T_09_BangTongHopKinhPhiNhaso9_Copy of KH PHAN BO VON ĐỐI ỨNG NAM 2011 (30 TY phuong án gop WB) 2" xfId="4614" xr:uid="{00000000-0005-0000-0000-000078120000}"/>
    <cellStyle name="T_09_BangTongHopKinhPhiNhaso9_Copy of KH PHAN BO VON ĐỐI ỨNG NAM 2011 (30 TY phuong án gop WB) 2 2" xfId="4615" xr:uid="{00000000-0005-0000-0000-000079120000}"/>
    <cellStyle name="T_09_BangTongHopKinhPhiNhaso9_Copy of KH PHAN BO VON ĐỐI ỨNG NAM 2011 (30 TY phuong án gop WB)_BIEU KE HOACH  2015 (KTN 6.11 sua)" xfId="4616" xr:uid="{00000000-0005-0000-0000-00007A120000}"/>
    <cellStyle name="T_09_BangTongHopKinhPhiNhaso9_DTTD chieng chan Tham lai 29-9-2009" xfId="4617" xr:uid="{00000000-0005-0000-0000-00007B120000}"/>
    <cellStyle name="T_09_BangTongHopKinhPhiNhaso9_DTTD chieng chan Tham lai 29-9-2009 2" xfId="4618" xr:uid="{00000000-0005-0000-0000-00007C120000}"/>
    <cellStyle name="T_09_BangTongHopKinhPhiNhaso9_DTTD chieng chan Tham lai 29-9-2009 2 2" xfId="4619" xr:uid="{00000000-0005-0000-0000-00007D120000}"/>
    <cellStyle name="T_09_BangTongHopKinhPhiNhaso9_DTTD chieng chan Tham lai 29-9-2009_BIEU KE HOACH  2015 (KTN 6.11 sua)" xfId="4620" xr:uid="{00000000-0005-0000-0000-00007E120000}"/>
    <cellStyle name="T_09_BangTongHopKinhPhiNhaso9_dự toán 30a 2013" xfId="4625" xr:uid="{00000000-0005-0000-0000-000083120000}"/>
    <cellStyle name="T_09_BangTongHopKinhPhiNhaso9_Du toan nuoc San Thang (GD2)" xfId="4621" xr:uid="{00000000-0005-0000-0000-00007F120000}"/>
    <cellStyle name="T_09_BangTongHopKinhPhiNhaso9_Du toan nuoc San Thang (GD2) 2" xfId="4622" xr:uid="{00000000-0005-0000-0000-000080120000}"/>
    <cellStyle name="T_09_BangTongHopKinhPhiNhaso9_Du toan nuoc San Thang (GD2) 2 2" xfId="4623" xr:uid="{00000000-0005-0000-0000-000081120000}"/>
    <cellStyle name="T_09_BangTongHopKinhPhiNhaso9_Du toan nuoc San Thang (GD2)_BIEU KE HOACH  2015 (KTN 6.11 sua)" xfId="4624" xr:uid="{00000000-0005-0000-0000-000082120000}"/>
    <cellStyle name="T_09_BangTongHopKinhPhiNhaso9_Ke hoach 2010 (theo doi 11-8-2010)" xfId="4626" xr:uid="{00000000-0005-0000-0000-000084120000}"/>
    <cellStyle name="T_09_BangTongHopKinhPhiNhaso9_Ke hoach 2010 (theo doi 11-8-2010) 2" xfId="4627" xr:uid="{00000000-0005-0000-0000-000085120000}"/>
    <cellStyle name="T_09_BangTongHopKinhPhiNhaso9_Ke hoach 2010 (theo doi 11-8-2010) 2 2" xfId="4628" xr:uid="{00000000-0005-0000-0000-000086120000}"/>
    <cellStyle name="T_09_BangTongHopKinhPhiNhaso9_Ke hoach 2010 (theo doi 11-8-2010)_BIEU KE HOACH  2015 (KTN 6.11 sua)" xfId="4629" xr:uid="{00000000-0005-0000-0000-000087120000}"/>
    <cellStyle name="T_09_BangTongHopKinhPhiNhaso9_ke hoach dau thau 30-6-2010" xfId="4630" xr:uid="{00000000-0005-0000-0000-000088120000}"/>
    <cellStyle name="T_09_BangTongHopKinhPhiNhaso9_ke hoach dau thau 30-6-2010 2" xfId="4631" xr:uid="{00000000-0005-0000-0000-000089120000}"/>
    <cellStyle name="T_09_BangTongHopKinhPhiNhaso9_ke hoach dau thau 30-6-2010 2 2" xfId="4632" xr:uid="{00000000-0005-0000-0000-00008A120000}"/>
    <cellStyle name="T_09_BangTongHopKinhPhiNhaso9_ke hoach dau thau 30-6-2010_BIEU KE HOACH  2015 (KTN 6.11 sua)" xfId="4633" xr:uid="{00000000-0005-0000-0000-00008B120000}"/>
    <cellStyle name="T_09_BangTongHopKinhPhiNhaso9_KH Von 2012 gui BKH 1" xfId="4634" xr:uid="{00000000-0005-0000-0000-00008C120000}"/>
    <cellStyle name="T_09_BangTongHopKinhPhiNhaso9_KH Von 2012 gui BKH 1 2" xfId="4635" xr:uid="{00000000-0005-0000-0000-00008D120000}"/>
    <cellStyle name="T_09_BangTongHopKinhPhiNhaso9_KH Von 2012 gui BKH 1 2 2" xfId="4636" xr:uid="{00000000-0005-0000-0000-00008E120000}"/>
    <cellStyle name="T_09_BangTongHopKinhPhiNhaso9_KH Von 2012 gui BKH 1_BIEU KE HOACH  2015 (KTN 6.11 sua)" xfId="4637" xr:uid="{00000000-0005-0000-0000-00008F120000}"/>
    <cellStyle name="T_09_BangTongHopKinhPhiNhaso9_QD ke hoach dau thau" xfId="4638" xr:uid="{00000000-0005-0000-0000-000090120000}"/>
    <cellStyle name="T_09_BangTongHopKinhPhiNhaso9_QD ke hoach dau thau 2" xfId="4639" xr:uid="{00000000-0005-0000-0000-000091120000}"/>
    <cellStyle name="T_09_BangTongHopKinhPhiNhaso9_QD ke hoach dau thau 2 2" xfId="4640" xr:uid="{00000000-0005-0000-0000-000092120000}"/>
    <cellStyle name="T_09_BangTongHopKinhPhiNhaso9_QD ke hoach dau thau_BIEU KE HOACH  2015 (KTN 6.11 sua)" xfId="4641" xr:uid="{00000000-0005-0000-0000-000093120000}"/>
    <cellStyle name="T_09_BangTongHopKinhPhiNhaso9_Ra soat KH von 2011 (Huy-11-11-11)" xfId="4642" xr:uid="{00000000-0005-0000-0000-000094120000}"/>
    <cellStyle name="T_09_BangTongHopKinhPhiNhaso9_Ra soat KH von 2011 (Huy-11-11-11) 2" xfId="4643" xr:uid="{00000000-0005-0000-0000-000095120000}"/>
    <cellStyle name="T_09_BangTongHopKinhPhiNhaso9_Ra soat KH von 2011 (Huy-11-11-11) 2 2" xfId="4644" xr:uid="{00000000-0005-0000-0000-000096120000}"/>
    <cellStyle name="T_09_BangTongHopKinhPhiNhaso9_Ra soat KH von 2011 (Huy-11-11-11)_BIEU KE HOACH  2015 (KTN 6.11 sua)" xfId="4645" xr:uid="{00000000-0005-0000-0000-000097120000}"/>
    <cellStyle name="T_09_BangTongHopKinhPhiNhaso9_tien luong" xfId="4646" xr:uid="{00000000-0005-0000-0000-000098120000}"/>
    <cellStyle name="T_09_BangTongHopKinhPhiNhaso9_Tien luong chuan 01" xfId="4647" xr:uid="{00000000-0005-0000-0000-000099120000}"/>
    <cellStyle name="T_09_BangTongHopKinhPhiNhaso9_tinh toan hoang ha" xfId="4648" xr:uid="{00000000-0005-0000-0000-00009A120000}"/>
    <cellStyle name="T_09_BangTongHopKinhPhiNhaso9_tinh toan hoang ha 2" xfId="4649" xr:uid="{00000000-0005-0000-0000-00009B120000}"/>
    <cellStyle name="T_09_BangTongHopKinhPhiNhaso9_tinh toan hoang ha 2 2" xfId="4650" xr:uid="{00000000-0005-0000-0000-00009C120000}"/>
    <cellStyle name="T_09_BangTongHopKinhPhiNhaso9_tinh toan hoang ha_BIEU KE HOACH  2015 (KTN 6.11 sua)" xfId="4651" xr:uid="{00000000-0005-0000-0000-00009D120000}"/>
    <cellStyle name="T_09_BangTongHopKinhPhiNhaso9_Tong von ĐTPT" xfId="4652" xr:uid="{00000000-0005-0000-0000-00009E120000}"/>
    <cellStyle name="T_09_BangTongHopKinhPhiNhaso9_Tong von ĐTPT 2" xfId="4653" xr:uid="{00000000-0005-0000-0000-00009F120000}"/>
    <cellStyle name="T_09_BangTongHopKinhPhiNhaso9_Tong von ĐTPT 2 2" xfId="4654" xr:uid="{00000000-0005-0000-0000-0000A0120000}"/>
    <cellStyle name="T_09_BangTongHopKinhPhiNhaso9_Tong von ĐTPT_BIEU KE HOACH  2015 (KTN 6.11 sua)" xfId="4655" xr:uid="{00000000-0005-0000-0000-0000A1120000}"/>
    <cellStyle name="T_09_BangTongHopKinhPhiNhaso9_Viec Huy dang lam" xfId="4656" xr:uid="{00000000-0005-0000-0000-0000A2120000}"/>
    <cellStyle name="T_09_BangTongHopKinhPhiNhaso9_Viec Huy dang lam_CT 134" xfId="4657" xr:uid="{00000000-0005-0000-0000-0000A3120000}"/>
    <cellStyle name="T_09a_PhanMongNhaSo9" xfId="4658" xr:uid="{00000000-0005-0000-0000-0000A4120000}"/>
    <cellStyle name="T_09a_PhanMongNhaSo9_Bieu chi tieu KH 2014 (Huy-04-11)" xfId="4659" xr:uid="{00000000-0005-0000-0000-0000A5120000}"/>
    <cellStyle name="T_09a_PhanMongNhaSo9_Bieu chi tieu KH 2014 (Huy-04-11) 2" xfId="4660" xr:uid="{00000000-0005-0000-0000-0000A6120000}"/>
    <cellStyle name="T_09a_PhanMongNhaSo9_bieu ke hoach dau thau" xfId="4661" xr:uid="{00000000-0005-0000-0000-0000A7120000}"/>
    <cellStyle name="T_09a_PhanMongNhaSo9_bieu ke hoach dau thau 2" xfId="4662" xr:uid="{00000000-0005-0000-0000-0000A8120000}"/>
    <cellStyle name="T_09a_PhanMongNhaSo9_bieu ke hoach dau thau truong mam non SKH" xfId="4663" xr:uid="{00000000-0005-0000-0000-0000A9120000}"/>
    <cellStyle name="T_09a_PhanMongNhaSo9_bieu ke hoach dau thau truong mam non SKH 2" xfId="4664" xr:uid="{00000000-0005-0000-0000-0000AA120000}"/>
    <cellStyle name="T_09a_PhanMongNhaSo9_bieu ke hoach dau thau truong mam non SKH_BIEU KE HOACH  2015 (KTN 6.11 sua)" xfId="4665" xr:uid="{00000000-0005-0000-0000-0000AB120000}"/>
    <cellStyle name="T_09a_PhanMongNhaSo9_bieu ke hoach dau thau_BIEU KE HOACH  2015 (KTN 6.11 sua)" xfId="4666" xr:uid="{00000000-0005-0000-0000-0000AC120000}"/>
    <cellStyle name="T_09a_PhanMongNhaSo9_bieu tong hop lai kh von 2011 gui phong TH-KTDN" xfId="4667" xr:uid="{00000000-0005-0000-0000-0000AD120000}"/>
    <cellStyle name="T_09a_PhanMongNhaSo9_bieu tong hop lai kh von 2011 gui phong TH-KTDN 2" xfId="4668" xr:uid="{00000000-0005-0000-0000-0000AE120000}"/>
    <cellStyle name="T_09a_PhanMongNhaSo9_bieu tong hop lai kh von 2011 gui phong TH-KTDN_BIEU KE HOACH  2015 (KTN 6.11 sua)" xfId="4669" xr:uid="{00000000-0005-0000-0000-0000AF120000}"/>
    <cellStyle name="T_09a_PhanMongNhaSo9_Book1" xfId="4670" xr:uid="{00000000-0005-0000-0000-0000B0120000}"/>
    <cellStyle name="T_09a_PhanMongNhaSo9_Book1 2" xfId="4671" xr:uid="{00000000-0005-0000-0000-0000B1120000}"/>
    <cellStyle name="T_09a_PhanMongNhaSo9_Book1_BIEU KE HOACH  2015 (KTN 6.11 sua)" xfId="4672" xr:uid="{00000000-0005-0000-0000-0000B2120000}"/>
    <cellStyle name="T_09a_PhanMongNhaSo9_Book1_Ke hoach 2010 (theo doi 11-8-2010)" xfId="4673" xr:uid="{00000000-0005-0000-0000-0000B3120000}"/>
    <cellStyle name="T_09a_PhanMongNhaSo9_Book1_Ke hoach 2010 (theo doi 11-8-2010) 2" xfId="4674" xr:uid="{00000000-0005-0000-0000-0000B4120000}"/>
    <cellStyle name="T_09a_PhanMongNhaSo9_Book1_Ke hoach 2010 (theo doi 11-8-2010)_BIEU KE HOACH  2015 (KTN 6.11 sua)" xfId="4675" xr:uid="{00000000-0005-0000-0000-0000B5120000}"/>
    <cellStyle name="T_09a_PhanMongNhaSo9_Book1_ke hoach dau thau 30-6-2010" xfId="4676" xr:uid="{00000000-0005-0000-0000-0000B6120000}"/>
    <cellStyle name="T_09a_PhanMongNhaSo9_Book1_ke hoach dau thau 30-6-2010 2" xfId="4677" xr:uid="{00000000-0005-0000-0000-0000B7120000}"/>
    <cellStyle name="T_09a_PhanMongNhaSo9_Book1_ke hoach dau thau 30-6-2010_BIEU KE HOACH  2015 (KTN 6.11 sua)" xfId="4678" xr:uid="{00000000-0005-0000-0000-0000B8120000}"/>
    <cellStyle name="T_09a_PhanMongNhaSo9_Copy of KH PHAN BO VON ĐỐI ỨNG NAM 2011 (30 TY phuong án gop WB)" xfId="4679" xr:uid="{00000000-0005-0000-0000-0000B9120000}"/>
    <cellStyle name="T_09a_PhanMongNhaSo9_Copy of KH PHAN BO VON ĐỐI ỨNG NAM 2011 (30 TY phuong án gop WB) 2" xfId="4680" xr:uid="{00000000-0005-0000-0000-0000BA120000}"/>
    <cellStyle name="T_09a_PhanMongNhaSo9_Copy of KH PHAN BO VON ĐỐI ỨNG NAM 2011 (30 TY phuong án gop WB)_BIEU KE HOACH  2015 (KTN 6.11 sua)" xfId="4681" xr:uid="{00000000-0005-0000-0000-0000BB120000}"/>
    <cellStyle name="T_09a_PhanMongNhaSo9_DTTD chieng chan Tham lai 29-9-2009" xfId="4682" xr:uid="{00000000-0005-0000-0000-0000BC120000}"/>
    <cellStyle name="T_09a_PhanMongNhaSo9_DTTD chieng chan Tham lai 29-9-2009 2" xfId="4683" xr:uid="{00000000-0005-0000-0000-0000BD120000}"/>
    <cellStyle name="T_09a_PhanMongNhaSo9_DTTD chieng chan Tham lai 29-9-2009_BIEU KE HOACH  2015 (KTN 6.11 sua)" xfId="4684" xr:uid="{00000000-0005-0000-0000-0000BE120000}"/>
    <cellStyle name="T_09a_PhanMongNhaSo9_dự toán 30a 2013" xfId="4688" xr:uid="{00000000-0005-0000-0000-0000C2120000}"/>
    <cellStyle name="T_09a_PhanMongNhaSo9_Du toan nuoc San Thang (GD2)" xfId="4685" xr:uid="{00000000-0005-0000-0000-0000BF120000}"/>
    <cellStyle name="T_09a_PhanMongNhaSo9_Du toan nuoc San Thang (GD2) 2" xfId="4686" xr:uid="{00000000-0005-0000-0000-0000C0120000}"/>
    <cellStyle name="T_09a_PhanMongNhaSo9_Du toan nuoc San Thang (GD2)_BIEU KE HOACH  2015 (KTN 6.11 sua)" xfId="4687" xr:uid="{00000000-0005-0000-0000-0000C1120000}"/>
    <cellStyle name="T_09a_PhanMongNhaSo9_Ke hoach 2010 (theo doi 11-8-2010)" xfId="4689" xr:uid="{00000000-0005-0000-0000-0000C3120000}"/>
    <cellStyle name="T_09a_PhanMongNhaSo9_Ke hoach 2010 (theo doi 11-8-2010) 2" xfId="4690" xr:uid="{00000000-0005-0000-0000-0000C4120000}"/>
    <cellStyle name="T_09a_PhanMongNhaSo9_Ke hoach 2010 (theo doi 11-8-2010)_BIEU KE HOACH  2015 (KTN 6.11 sua)" xfId="4691" xr:uid="{00000000-0005-0000-0000-0000C5120000}"/>
    <cellStyle name="T_09a_PhanMongNhaSo9_ke hoach dau thau 30-6-2010" xfId="4692" xr:uid="{00000000-0005-0000-0000-0000C6120000}"/>
    <cellStyle name="T_09a_PhanMongNhaSo9_ke hoach dau thau 30-6-2010 2" xfId="4693" xr:uid="{00000000-0005-0000-0000-0000C7120000}"/>
    <cellStyle name="T_09a_PhanMongNhaSo9_ke hoach dau thau 30-6-2010_BIEU KE HOACH  2015 (KTN 6.11 sua)" xfId="4694" xr:uid="{00000000-0005-0000-0000-0000C8120000}"/>
    <cellStyle name="T_09a_PhanMongNhaSo9_KH Von 2012 gui BKH 1" xfId="4695" xr:uid="{00000000-0005-0000-0000-0000C9120000}"/>
    <cellStyle name="T_09a_PhanMongNhaSo9_KH Von 2012 gui BKH 1 2" xfId="4696" xr:uid="{00000000-0005-0000-0000-0000CA120000}"/>
    <cellStyle name="T_09a_PhanMongNhaSo9_KH Von 2012 gui BKH 1_BIEU KE HOACH  2015 (KTN 6.11 sua)" xfId="4697" xr:uid="{00000000-0005-0000-0000-0000CB120000}"/>
    <cellStyle name="T_09a_PhanMongNhaSo9_QD ke hoach dau thau" xfId="4698" xr:uid="{00000000-0005-0000-0000-0000CC120000}"/>
    <cellStyle name="T_09a_PhanMongNhaSo9_QD ke hoach dau thau 2" xfId="4699" xr:uid="{00000000-0005-0000-0000-0000CD120000}"/>
    <cellStyle name="T_09a_PhanMongNhaSo9_QD ke hoach dau thau_BIEU KE HOACH  2015 (KTN 6.11 sua)" xfId="4700" xr:uid="{00000000-0005-0000-0000-0000CE120000}"/>
    <cellStyle name="T_09a_PhanMongNhaSo9_Ra soat KH von 2011 (Huy-11-11-11)" xfId="4701" xr:uid="{00000000-0005-0000-0000-0000CF120000}"/>
    <cellStyle name="T_09a_PhanMongNhaSo9_Ra soat KH von 2011 (Huy-11-11-11) 2" xfId="4702" xr:uid="{00000000-0005-0000-0000-0000D0120000}"/>
    <cellStyle name="T_09a_PhanMongNhaSo9_Ra soat KH von 2011 (Huy-11-11-11)_BIEU KE HOACH  2015 (KTN 6.11 sua)" xfId="4703" xr:uid="{00000000-0005-0000-0000-0000D1120000}"/>
    <cellStyle name="T_09a_PhanMongNhaSo9_tinh toan hoang ha" xfId="4704" xr:uid="{00000000-0005-0000-0000-0000D2120000}"/>
    <cellStyle name="T_09a_PhanMongNhaSo9_tinh toan hoang ha 2" xfId="4705" xr:uid="{00000000-0005-0000-0000-0000D3120000}"/>
    <cellStyle name="T_09a_PhanMongNhaSo9_tinh toan hoang ha_BIEU KE HOACH  2015 (KTN 6.11 sua)" xfId="4706" xr:uid="{00000000-0005-0000-0000-0000D4120000}"/>
    <cellStyle name="T_09a_PhanMongNhaSo9_Tong von ĐTPT" xfId="4707" xr:uid="{00000000-0005-0000-0000-0000D5120000}"/>
    <cellStyle name="T_09a_PhanMongNhaSo9_Tong von ĐTPT 2" xfId="4708" xr:uid="{00000000-0005-0000-0000-0000D6120000}"/>
    <cellStyle name="T_09a_PhanMongNhaSo9_Tong von ĐTPT_BIEU KE HOACH  2015 (KTN 6.11 sua)" xfId="4709" xr:uid="{00000000-0005-0000-0000-0000D7120000}"/>
    <cellStyle name="T_09a_PhanMongNhaSo9_Viec Huy dang lam" xfId="4710" xr:uid="{00000000-0005-0000-0000-0000D8120000}"/>
    <cellStyle name="T_09a_PhanMongNhaSo9_Viec Huy dang lam_CT 134" xfId="4711" xr:uid="{00000000-0005-0000-0000-0000D9120000}"/>
    <cellStyle name="T_09b_PhanThannhaso9" xfId="4712" xr:uid="{00000000-0005-0000-0000-0000DA120000}"/>
    <cellStyle name="T_09b_PhanThannhaso9_Bieu chi tieu KH 2014 (Huy-04-11)" xfId="4713" xr:uid="{00000000-0005-0000-0000-0000DB120000}"/>
    <cellStyle name="T_09b_PhanThannhaso9_Bieu chi tieu KH 2014 (Huy-04-11) 2" xfId="4714" xr:uid="{00000000-0005-0000-0000-0000DC120000}"/>
    <cellStyle name="T_09b_PhanThannhaso9_bieu ke hoach dau thau" xfId="4715" xr:uid="{00000000-0005-0000-0000-0000DD120000}"/>
    <cellStyle name="T_09b_PhanThannhaso9_bieu ke hoach dau thau 2" xfId="4716" xr:uid="{00000000-0005-0000-0000-0000DE120000}"/>
    <cellStyle name="T_09b_PhanThannhaso9_bieu ke hoach dau thau truong mam non SKH" xfId="4717" xr:uid="{00000000-0005-0000-0000-0000DF120000}"/>
    <cellStyle name="T_09b_PhanThannhaso9_bieu ke hoach dau thau truong mam non SKH 2" xfId="4718" xr:uid="{00000000-0005-0000-0000-0000E0120000}"/>
    <cellStyle name="T_09b_PhanThannhaso9_bieu ke hoach dau thau truong mam non SKH_BIEU KE HOACH  2015 (KTN 6.11 sua)" xfId="4719" xr:uid="{00000000-0005-0000-0000-0000E1120000}"/>
    <cellStyle name="T_09b_PhanThannhaso9_bieu ke hoach dau thau_BIEU KE HOACH  2015 (KTN 6.11 sua)" xfId="4720" xr:uid="{00000000-0005-0000-0000-0000E2120000}"/>
    <cellStyle name="T_09b_PhanThannhaso9_bieu tong hop lai kh von 2011 gui phong TH-KTDN" xfId="4721" xr:uid="{00000000-0005-0000-0000-0000E3120000}"/>
    <cellStyle name="T_09b_PhanThannhaso9_bieu tong hop lai kh von 2011 gui phong TH-KTDN 2" xfId="4722" xr:uid="{00000000-0005-0000-0000-0000E4120000}"/>
    <cellStyle name="T_09b_PhanThannhaso9_bieu tong hop lai kh von 2011 gui phong TH-KTDN_BIEU KE HOACH  2015 (KTN 6.11 sua)" xfId="4723" xr:uid="{00000000-0005-0000-0000-0000E5120000}"/>
    <cellStyle name="T_09b_PhanThannhaso9_Book1" xfId="4724" xr:uid="{00000000-0005-0000-0000-0000E6120000}"/>
    <cellStyle name="T_09b_PhanThannhaso9_Book1 2" xfId="4725" xr:uid="{00000000-0005-0000-0000-0000E7120000}"/>
    <cellStyle name="T_09b_PhanThannhaso9_Book1_BIEU KE HOACH  2015 (KTN 6.11 sua)" xfId="4726" xr:uid="{00000000-0005-0000-0000-0000E8120000}"/>
    <cellStyle name="T_09b_PhanThannhaso9_Book1_Ke hoach 2010 (theo doi 11-8-2010)" xfId="4727" xr:uid="{00000000-0005-0000-0000-0000E9120000}"/>
    <cellStyle name="T_09b_PhanThannhaso9_Book1_Ke hoach 2010 (theo doi 11-8-2010) 2" xfId="4728" xr:uid="{00000000-0005-0000-0000-0000EA120000}"/>
    <cellStyle name="T_09b_PhanThannhaso9_Book1_Ke hoach 2010 (theo doi 11-8-2010)_BIEU KE HOACH  2015 (KTN 6.11 sua)" xfId="4729" xr:uid="{00000000-0005-0000-0000-0000EB120000}"/>
    <cellStyle name="T_09b_PhanThannhaso9_Book1_ke hoach dau thau 30-6-2010" xfId="4730" xr:uid="{00000000-0005-0000-0000-0000EC120000}"/>
    <cellStyle name="T_09b_PhanThannhaso9_Book1_ke hoach dau thau 30-6-2010 2" xfId="4731" xr:uid="{00000000-0005-0000-0000-0000ED120000}"/>
    <cellStyle name="T_09b_PhanThannhaso9_Book1_ke hoach dau thau 30-6-2010_BIEU KE HOACH  2015 (KTN 6.11 sua)" xfId="4732" xr:uid="{00000000-0005-0000-0000-0000EE120000}"/>
    <cellStyle name="T_09b_PhanThannhaso9_Copy of KH PHAN BO VON ĐỐI ỨNG NAM 2011 (30 TY phuong án gop WB)" xfId="4733" xr:uid="{00000000-0005-0000-0000-0000EF120000}"/>
    <cellStyle name="T_09b_PhanThannhaso9_Copy of KH PHAN BO VON ĐỐI ỨNG NAM 2011 (30 TY phuong án gop WB) 2" xfId="4734" xr:uid="{00000000-0005-0000-0000-0000F0120000}"/>
    <cellStyle name="T_09b_PhanThannhaso9_Copy of KH PHAN BO VON ĐỐI ỨNG NAM 2011 (30 TY phuong án gop WB)_BIEU KE HOACH  2015 (KTN 6.11 sua)" xfId="4735" xr:uid="{00000000-0005-0000-0000-0000F1120000}"/>
    <cellStyle name="T_09b_PhanThannhaso9_DTTD chieng chan Tham lai 29-9-2009" xfId="4736" xr:uid="{00000000-0005-0000-0000-0000F2120000}"/>
    <cellStyle name="T_09b_PhanThannhaso9_DTTD chieng chan Tham lai 29-9-2009 2" xfId="4737" xr:uid="{00000000-0005-0000-0000-0000F3120000}"/>
    <cellStyle name="T_09b_PhanThannhaso9_DTTD chieng chan Tham lai 29-9-2009_BIEU KE HOACH  2015 (KTN 6.11 sua)" xfId="4738" xr:uid="{00000000-0005-0000-0000-0000F4120000}"/>
    <cellStyle name="T_09b_PhanThannhaso9_dự toán 30a 2013" xfId="4742" xr:uid="{00000000-0005-0000-0000-0000F8120000}"/>
    <cellStyle name="T_09b_PhanThannhaso9_Du toan nuoc San Thang (GD2)" xfId="4739" xr:uid="{00000000-0005-0000-0000-0000F5120000}"/>
    <cellStyle name="T_09b_PhanThannhaso9_Du toan nuoc San Thang (GD2) 2" xfId="4740" xr:uid="{00000000-0005-0000-0000-0000F6120000}"/>
    <cellStyle name="T_09b_PhanThannhaso9_Du toan nuoc San Thang (GD2)_BIEU KE HOACH  2015 (KTN 6.11 sua)" xfId="4741" xr:uid="{00000000-0005-0000-0000-0000F7120000}"/>
    <cellStyle name="T_09b_PhanThannhaso9_Ke hoach 2010 (theo doi 11-8-2010)" xfId="4743" xr:uid="{00000000-0005-0000-0000-0000F9120000}"/>
    <cellStyle name="T_09b_PhanThannhaso9_Ke hoach 2010 (theo doi 11-8-2010) 2" xfId="4744" xr:uid="{00000000-0005-0000-0000-0000FA120000}"/>
    <cellStyle name="T_09b_PhanThannhaso9_Ke hoach 2010 (theo doi 11-8-2010)_BIEU KE HOACH  2015 (KTN 6.11 sua)" xfId="4745" xr:uid="{00000000-0005-0000-0000-0000FB120000}"/>
    <cellStyle name="T_09b_PhanThannhaso9_ke hoach dau thau 30-6-2010" xfId="4746" xr:uid="{00000000-0005-0000-0000-0000FC120000}"/>
    <cellStyle name="T_09b_PhanThannhaso9_ke hoach dau thau 30-6-2010 2" xfId="4747" xr:uid="{00000000-0005-0000-0000-0000FD120000}"/>
    <cellStyle name="T_09b_PhanThannhaso9_ke hoach dau thau 30-6-2010_BIEU KE HOACH  2015 (KTN 6.11 sua)" xfId="4748" xr:uid="{00000000-0005-0000-0000-0000FE120000}"/>
    <cellStyle name="T_09b_PhanThannhaso9_KH Von 2012 gui BKH 1" xfId="4749" xr:uid="{00000000-0005-0000-0000-0000FF120000}"/>
    <cellStyle name="T_09b_PhanThannhaso9_KH Von 2012 gui BKH 1 2" xfId="4750" xr:uid="{00000000-0005-0000-0000-000000130000}"/>
    <cellStyle name="T_09b_PhanThannhaso9_KH Von 2012 gui BKH 1_BIEU KE HOACH  2015 (KTN 6.11 sua)" xfId="4751" xr:uid="{00000000-0005-0000-0000-000001130000}"/>
    <cellStyle name="T_09b_PhanThannhaso9_QD ke hoach dau thau" xfId="4752" xr:uid="{00000000-0005-0000-0000-000002130000}"/>
    <cellStyle name="T_09b_PhanThannhaso9_QD ke hoach dau thau 2" xfId="4753" xr:uid="{00000000-0005-0000-0000-000003130000}"/>
    <cellStyle name="T_09b_PhanThannhaso9_QD ke hoach dau thau_BIEU KE HOACH  2015 (KTN 6.11 sua)" xfId="4754" xr:uid="{00000000-0005-0000-0000-000004130000}"/>
    <cellStyle name="T_09b_PhanThannhaso9_Ra soat KH von 2011 (Huy-11-11-11)" xfId="4755" xr:uid="{00000000-0005-0000-0000-000005130000}"/>
    <cellStyle name="T_09b_PhanThannhaso9_Ra soat KH von 2011 (Huy-11-11-11) 2" xfId="4756" xr:uid="{00000000-0005-0000-0000-000006130000}"/>
    <cellStyle name="T_09b_PhanThannhaso9_Ra soat KH von 2011 (Huy-11-11-11)_BIEU KE HOACH  2015 (KTN 6.11 sua)" xfId="4757" xr:uid="{00000000-0005-0000-0000-000007130000}"/>
    <cellStyle name="T_09b_PhanThannhaso9_tinh toan hoang ha" xfId="4758" xr:uid="{00000000-0005-0000-0000-000008130000}"/>
    <cellStyle name="T_09b_PhanThannhaso9_tinh toan hoang ha 2" xfId="4759" xr:uid="{00000000-0005-0000-0000-000009130000}"/>
    <cellStyle name="T_09b_PhanThannhaso9_tinh toan hoang ha_BIEU KE HOACH  2015 (KTN 6.11 sua)" xfId="4760" xr:uid="{00000000-0005-0000-0000-00000A130000}"/>
    <cellStyle name="T_09b_PhanThannhaso9_Tong von ĐTPT" xfId="4761" xr:uid="{00000000-0005-0000-0000-00000B130000}"/>
    <cellStyle name="T_09b_PhanThannhaso9_Tong von ĐTPT 2" xfId="4762" xr:uid="{00000000-0005-0000-0000-00000C130000}"/>
    <cellStyle name="T_09b_PhanThannhaso9_Tong von ĐTPT_BIEU KE HOACH  2015 (KTN 6.11 sua)" xfId="4763" xr:uid="{00000000-0005-0000-0000-00000D130000}"/>
    <cellStyle name="T_09b_PhanThannhaso9_Viec Huy dang lam" xfId="4764" xr:uid="{00000000-0005-0000-0000-00000E130000}"/>
    <cellStyle name="T_09b_PhanThannhaso9_Viec Huy dang lam_CT 134" xfId="4765" xr:uid="{00000000-0005-0000-0000-00000F130000}"/>
    <cellStyle name="T_09c_PhandienNhaso9" xfId="4766" xr:uid="{00000000-0005-0000-0000-000010130000}"/>
    <cellStyle name="T_09c_PhandienNhaso9_Bieu chi tieu KH 2014 (Huy-04-11)" xfId="4767" xr:uid="{00000000-0005-0000-0000-000011130000}"/>
    <cellStyle name="T_09c_PhandienNhaso9_Bieu chi tieu KH 2014 (Huy-04-11) 2" xfId="4768" xr:uid="{00000000-0005-0000-0000-000012130000}"/>
    <cellStyle name="T_09c_PhandienNhaso9_bieu ke hoach dau thau" xfId="4769" xr:uid="{00000000-0005-0000-0000-000013130000}"/>
    <cellStyle name="T_09c_PhandienNhaso9_bieu ke hoach dau thau 2" xfId="4770" xr:uid="{00000000-0005-0000-0000-000014130000}"/>
    <cellStyle name="T_09c_PhandienNhaso9_bieu ke hoach dau thau truong mam non SKH" xfId="4771" xr:uid="{00000000-0005-0000-0000-000015130000}"/>
    <cellStyle name="T_09c_PhandienNhaso9_bieu ke hoach dau thau truong mam non SKH 2" xfId="4772" xr:uid="{00000000-0005-0000-0000-000016130000}"/>
    <cellStyle name="T_09c_PhandienNhaso9_bieu ke hoach dau thau truong mam non SKH_BIEU KE HOACH  2015 (KTN 6.11 sua)" xfId="4773" xr:uid="{00000000-0005-0000-0000-000017130000}"/>
    <cellStyle name="T_09c_PhandienNhaso9_bieu ke hoach dau thau_BIEU KE HOACH  2015 (KTN 6.11 sua)" xfId="4774" xr:uid="{00000000-0005-0000-0000-000018130000}"/>
    <cellStyle name="T_09c_PhandienNhaso9_bieu tong hop lai kh von 2011 gui phong TH-KTDN" xfId="4775" xr:uid="{00000000-0005-0000-0000-000019130000}"/>
    <cellStyle name="T_09c_PhandienNhaso9_bieu tong hop lai kh von 2011 gui phong TH-KTDN 2" xfId="4776" xr:uid="{00000000-0005-0000-0000-00001A130000}"/>
    <cellStyle name="T_09c_PhandienNhaso9_bieu tong hop lai kh von 2011 gui phong TH-KTDN_BIEU KE HOACH  2015 (KTN 6.11 sua)" xfId="4777" xr:uid="{00000000-0005-0000-0000-00001B130000}"/>
    <cellStyle name="T_09c_PhandienNhaso9_Book1" xfId="4778" xr:uid="{00000000-0005-0000-0000-00001C130000}"/>
    <cellStyle name="T_09c_PhandienNhaso9_Book1 2" xfId="4779" xr:uid="{00000000-0005-0000-0000-00001D130000}"/>
    <cellStyle name="T_09c_PhandienNhaso9_Book1_BIEU KE HOACH  2015 (KTN 6.11 sua)" xfId="4780" xr:uid="{00000000-0005-0000-0000-00001E130000}"/>
    <cellStyle name="T_09c_PhandienNhaso9_Book1_Ke hoach 2010 (theo doi 11-8-2010)" xfId="4781" xr:uid="{00000000-0005-0000-0000-00001F130000}"/>
    <cellStyle name="T_09c_PhandienNhaso9_Book1_Ke hoach 2010 (theo doi 11-8-2010) 2" xfId="4782" xr:uid="{00000000-0005-0000-0000-000020130000}"/>
    <cellStyle name="T_09c_PhandienNhaso9_Book1_Ke hoach 2010 (theo doi 11-8-2010)_BIEU KE HOACH  2015 (KTN 6.11 sua)" xfId="4783" xr:uid="{00000000-0005-0000-0000-000021130000}"/>
    <cellStyle name="T_09c_PhandienNhaso9_Book1_ke hoach dau thau 30-6-2010" xfId="4784" xr:uid="{00000000-0005-0000-0000-000022130000}"/>
    <cellStyle name="T_09c_PhandienNhaso9_Book1_ke hoach dau thau 30-6-2010 2" xfId="4785" xr:uid="{00000000-0005-0000-0000-000023130000}"/>
    <cellStyle name="T_09c_PhandienNhaso9_Book1_ke hoach dau thau 30-6-2010_BIEU KE HOACH  2015 (KTN 6.11 sua)" xfId="4786" xr:uid="{00000000-0005-0000-0000-000024130000}"/>
    <cellStyle name="T_09c_PhandienNhaso9_Copy of KH PHAN BO VON ĐỐI ỨNG NAM 2011 (30 TY phuong án gop WB)" xfId="4787" xr:uid="{00000000-0005-0000-0000-000025130000}"/>
    <cellStyle name="T_09c_PhandienNhaso9_Copy of KH PHAN BO VON ĐỐI ỨNG NAM 2011 (30 TY phuong án gop WB) 2" xfId="4788" xr:uid="{00000000-0005-0000-0000-000026130000}"/>
    <cellStyle name="T_09c_PhandienNhaso9_Copy of KH PHAN BO VON ĐỐI ỨNG NAM 2011 (30 TY phuong án gop WB)_BIEU KE HOACH  2015 (KTN 6.11 sua)" xfId="4789" xr:uid="{00000000-0005-0000-0000-000027130000}"/>
    <cellStyle name="T_09c_PhandienNhaso9_DTTD chieng chan Tham lai 29-9-2009" xfId="4790" xr:uid="{00000000-0005-0000-0000-000028130000}"/>
    <cellStyle name="T_09c_PhandienNhaso9_DTTD chieng chan Tham lai 29-9-2009 2" xfId="4791" xr:uid="{00000000-0005-0000-0000-000029130000}"/>
    <cellStyle name="T_09c_PhandienNhaso9_DTTD chieng chan Tham lai 29-9-2009_BIEU KE HOACH  2015 (KTN 6.11 sua)" xfId="4792" xr:uid="{00000000-0005-0000-0000-00002A130000}"/>
    <cellStyle name="T_09c_PhandienNhaso9_dự toán 30a 2013" xfId="4796" xr:uid="{00000000-0005-0000-0000-00002E130000}"/>
    <cellStyle name="T_09c_PhandienNhaso9_Du toan nuoc San Thang (GD2)" xfId="4793" xr:uid="{00000000-0005-0000-0000-00002B130000}"/>
    <cellStyle name="T_09c_PhandienNhaso9_Du toan nuoc San Thang (GD2) 2" xfId="4794" xr:uid="{00000000-0005-0000-0000-00002C130000}"/>
    <cellStyle name="T_09c_PhandienNhaso9_Du toan nuoc San Thang (GD2)_BIEU KE HOACH  2015 (KTN 6.11 sua)" xfId="4795" xr:uid="{00000000-0005-0000-0000-00002D130000}"/>
    <cellStyle name="T_09c_PhandienNhaso9_Ke hoach 2010 (theo doi 11-8-2010)" xfId="4797" xr:uid="{00000000-0005-0000-0000-00002F130000}"/>
    <cellStyle name="T_09c_PhandienNhaso9_Ke hoach 2010 (theo doi 11-8-2010) 2" xfId="4798" xr:uid="{00000000-0005-0000-0000-000030130000}"/>
    <cellStyle name="T_09c_PhandienNhaso9_Ke hoach 2010 (theo doi 11-8-2010)_BIEU KE HOACH  2015 (KTN 6.11 sua)" xfId="4799" xr:uid="{00000000-0005-0000-0000-000031130000}"/>
    <cellStyle name="T_09c_PhandienNhaso9_ke hoach dau thau 30-6-2010" xfId="4800" xr:uid="{00000000-0005-0000-0000-000032130000}"/>
    <cellStyle name="T_09c_PhandienNhaso9_ke hoach dau thau 30-6-2010 2" xfId="4801" xr:uid="{00000000-0005-0000-0000-000033130000}"/>
    <cellStyle name="T_09c_PhandienNhaso9_ke hoach dau thau 30-6-2010_BIEU KE HOACH  2015 (KTN 6.11 sua)" xfId="4802" xr:uid="{00000000-0005-0000-0000-000034130000}"/>
    <cellStyle name="T_09c_PhandienNhaso9_KH Von 2012 gui BKH 1" xfId="4803" xr:uid="{00000000-0005-0000-0000-000035130000}"/>
    <cellStyle name="T_09c_PhandienNhaso9_KH Von 2012 gui BKH 1 2" xfId="4804" xr:uid="{00000000-0005-0000-0000-000036130000}"/>
    <cellStyle name="T_09c_PhandienNhaso9_KH Von 2012 gui BKH 1_BIEU KE HOACH  2015 (KTN 6.11 sua)" xfId="4805" xr:uid="{00000000-0005-0000-0000-000037130000}"/>
    <cellStyle name="T_09c_PhandienNhaso9_QD ke hoach dau thau" xfId="4806" xr:uid="{00000000-0005-0000-0000-000038130000}"/>
    <cellStyle name="T_09c_PhandienNhaso9_QD ke hoach dau thau 2" xfId="4807" xr:uid="{00000000-0005-0000-0000-000039130000}"/>
    <cellStyle name="T_09c_PhandienNhaso9_QD ke hoach dau thau_BIEU KE HOACH  2015 (KTN 6.11 sua)" xfId="4808" xr:uid="{00000000-0005-0000-0000-00003A130000}"/>
    <cellStyle name="T_09c_PhandienNhaso9_Ra soat KH von 2011 (Huy-11-11-11)" xfId="4809" xr:uid="{00000000-0005-0000-0000-00003B130000}"/>
    <cellStyle name="T_09c_PhandienNhaso9_Ra soat KH von 2011 (Huy-11-11-11) 2" xfId="4810" xr:uid="{00000000-0005-0000-0000-00003C130000}"/>
    <cellStyle name="T_09c_PhandienNhaso9_Ra soat KH von 2011 (Huy-11-11-11)_BIEU KE HOACH  2015 (KTN 6.11 sua)" xfId="4811" xr:uid="{00000000-0005-0000-0000-00003D130000}"/>
    <cellStyle name="T_09c_PhandienNhaso9_tinh toan hoang ha" xfId="4812" xr:uid="{00000000-0005-0000-0000-00003E130000}"/>
    <cellStyle name="T_09c_PhandienNhaso9_tinh toan hoang ha 2" xfId="4813" xr:uid="{00000000-0005-0000-0000-00003F130000}"/>
    <cellStyle name="T_09c_PhandienNhaso9_tinh toan hoang ha_BIEU KE HOACH  2015 (KTN 6.11 sua)" xfId="4814" xr:uid="{00000000-0005-0000-0000-000040130000}"/>
    <cellStyle name="T_09c_PhandienNhaso9_Tong von ĐTPT" xfId="4815" xr:uid="{00000000-0005-0000-0000-000041130000}"/>
    <cellStyle name="T_09c_PhandienNhaso9_Tong von ĐTPT 2" xfId="4816" xr:uid="{00000000-0005-0000-0000-000042130000}"/>
    <cellStyle name="T_09c_PhandienNhaso9_Tong von ĐTPT_BIEU KE HOACH  2015 (KTN 6.11 sua)" xfId="4817" xr:uid="{00000000-0005-0000-0000-000043130000}"/>
    <cellStyle name="T_09c_PhandienNhaso9_Viec Huy dang lam" xfId="4818" xr:uid="{00000000-0005-0000-0000-000044130000}"/>
    <cellStyle name="T_09c_PhandienNhaso9_Viec Huy dang lam_CT 134" xfId="4819" xr:uid="{00000000-0005-0000-0000-000045130000}"/>
    <cellStyle name="T_09d_Phannuocnhaso9" xfId="4820" xr:uid="{00000000-0005-0000-0000-000046130000}"/>
    <cellStyle name="T_09d_Phannuocnhaso9_Bieu chi tieu KH 2014 (Huy-04-11)" xfId="4821" xr:uid="{00000000-0005-0000-0000-000047130000}"/>
    <cellStyle name="T_09d_Phannuocnhaso9_Bieu chi tieu KH 2014 (Huy-04-11) 2" xfId="4822" xr:uid="{00000000-0005-0000-0000-000048130000}"/>
    <cellStyle name="T_09d_Phannuocnhaso9_bieu ke hoach dau thau" xfId="4823" xr:uid="{00000000-0005-0000-0000-000049130000}"/>
    <cellStyle name="T_09d_Phannuocnhaso9_bieu ke hoach dau thau 2" xfId="4824" xr:uid="{00000000-0005-0000-0000-00004A130000}"/>
    <cellStyle name="T_09d_Phannuocnhaso9_bieu ke hoach dau thau truong mam non SKH" xfId="4825" xr:uid="{00000000-0005-0000-0000-00004B130000}"/>
    <cellStyle name="T_09d_Phannuocnhaso9_bieu ke hoach dau thau truong mam non SKH 2" xfId="4826" xr:uid="{00000000-0005-0000-0000-00004C130000}"/>
    <cellStyle name="T_09d_Phannuocnhaso9_bieu ke hoach dau thau truong mam non SKH_BIEU KE HOACH  2015 (KTN 6.11 sua)" xfId="4827" xr:uid="{00000000-0005-0000-0000-00004D130000}"/>
    <cellStyle name="T_09d_Phannuocnhaso9_bieu ke hoach dau thau_BIEU KE HOACH  2015 (KTN 6.11 sua)" xfId="4828" xr:uid="{00000000-0005-0000-0000-00004E130000}"/>
    <cellStyle name="T_09d_Phannuocnhaso9_bieu tong hop lai kh von 2011 gui phong TH-KTDN" xfId="4829" xr:uid="{00000000-0005-0000-0000-00004F130000}"/>
    <cellStyle name="T_09d_Phannuocnhaso9_bieu tong hop lai kh von 2011 gui phong TH-KTDN 2" xfId="4830" xr:uid="{00000000-0005-0000-0000-000050130000}"/>
    <cellStyle name="T_09d_Phannuocnhaso9_bieu tong hop lai kh von 2011 gui phong TH-KTDN_BIEU KE HOACH  2015 (KTN 6.11 sua)" xfId="4831" xr:uid="{00000000-0005-0000-0000-000051130000}"/>
    <cellStyle name="T_09d_Phannuocnhaso9_Book1" xfId="4832" xr:uid="{00000000-0005-0000-0000-000052130000}"/>
    <cellStyle name="T_09d_Phannuocnhaso9_Book1 2" xfId="4833" xr:uid="{00000000-0005-0000-0000-000053130000}"/>
    <cellStyle name="T_09d_Phannuocnhaso9_Book1_BIEU KE HOACH  2015 (KTN 6.11 sua)" xfId="4834" xr:uid="{00000000-0005-0000-0000-000054130000}"/>
    <cellStyle name="T_09d_Phannuocnhaso9_Book1_Ke hoach 2010 (theo doi 11-8-2010)" xfId="4835" xr:uid="{00000000-0005-0000-0000-000055130000}"/>
    <cellStyle name="T_09d_Phannuocnhaso9_Book1_Ke hoach 2010 (theo doi 11-8-2010) 2" xfId="4836" xr:uid="{00000000-0005-0000-0000-000056130000}"/>
    <cellStyle name="T_09d_Phannuocnhaso9_Book1_Ke hoach 2010 (theo doi 11-8-2010)_BIEU KE HOACH  2015 (KTN 6.11 sua)" xfId="4837" xr:uid="{00000000-0005-0000-0000-000057130000}"/>
    <cellStyle name="T_09d_Phannuocnhaso9_Book1_ke hoach dau thau 30-6-2010" xfId="4838" xr:uid="{00000000-0005-0000-0000-000058130000}"/>
    <cellStyle name="T_09d_Phannuocnhaso9_Book1_ke hoach dau thau 30-6-2010 2" xfId="4839" xr:uid="{00000000-0005-0000-0000-000059130000}"/>
    <cellStyle name="T_09d_Phannuocnhaso9_Book1_ke hoach dau thau 30-6-2010_BIEU KE HOACH  2015 (KTN 6.11 sua)" xfId="4840" xr:uid="{00000000-0005-0000-0000-00005A130000}"/>
    <cellStyle name="T_09d_Phannuocnhaso9_Copy of KH PHAN BO VON ĐỐI ỨNG NAM 2011 (30 TY phuong án gop WB)" xfId="4841" xr:uid="{00000000-0005-0000-0000-00005B130000}"/>
    <cellStyle name="T_09d_Phannuocnhaso9_Copy of KH PHAN BO VON ĐỐI ỨNG NAM 2011 (30 TY phuong án gop WB) 2" xfId="4842" xr:uid="{00000000-0005-0000-0000-00005C130000}"/>
    <cellStyle name="T_09d_Phannuocnhaso9_Copy of KH PHAN BO VON ĐỐI ỨNG NAM 2011 (30 TY phuong án gop WB)_BIEU KE HOACH  2015 (KTN 6.11 sua)" xfId="4843" xr:uid="{00000000-0005-0000-0000-00005D130000}"/>
    <cellStyle name="T_09d_Phannuocnhaso9_DTTD chieng chan Tham lai 29-9-2009" xfId="4844" xr:uid="{00000000-0005-0000-0000-00005E130000}"/>
    <cellStyle name="T_09d_Phannuocnhaso9_DTTD chieng chan Tham lai 29-9-2009 2" xfId="4845" xr:uid="{00000000-0005-0000-0000-00005F130000}"/>
    <cellStyle name="T_09d_Phannuocnhaso9_DTTD chieng chan Tham lai 29-9-2009_BIEU KE HOACH  2015 (KTN 6.11 sua)" xfId="4846" xr:uid="{00000000-0005-0000-0000-000060130000}"/>
    <cellStyle name="T_09d_Phannuocnhaso9_dự toán 30a 2013" xfId="4850" xr:uid="{00000000-0005-0000-0000-000064130000}"/>
    <cellStyle name="T_09d_Phannuocnhaso9_Du toan nuoc San Thang (GD2)" xfId="4847" xr:uid="{00000000-0005-0000-0000-000061130000}"/>
    <cellStyle name="T_09d_Phannuocnhaso9_Du toan nuoc San Thang (GD2) 2" xfId="4848" xr:uid="{00000000-0005-0000-0000-000062130000}"/>
    <cellStyle name="T_09d_Phannuocnhaso9_Du toan nuoc San Thang (GD2)_BIEU KE HOACH  2015 (KTN 6.11 sua)" xfId="4849" xr:uid="{00000000-0005-0000-0000-000063130000}"/>
    <cellStyle name="T_09d_Phannuocnhaso9_Ke hoach 2010 (theo doi 11-8-2010)" xfId="4851" xr:uid="{00000000-0005-0000-0000-000065130000}"/>
    <cellStyle name="T_09d_Phannuocnhaso9_Ke hoach 2010 (theo doi 11-8-2010) 2" xfId="4852" xr:uid="{00000000-0005-0000-0000-000066130000}"/>
    <cellStyle name="T_09d_Phannuocnhaso9_Ke hoach 2010 (theo doi 11-8-2010)_BIEU KE HOACH  2015 (KTN 6.11 sua)" xfId="4853" xr:uid="{00000000-0005-0000-0000-000067130000}"/>
    <cellStyle name="T_09d_Phannuocnhaso9_ke hoach dau thau 30-6-2010" xfId="4854" xr:uid="{00000000-0005-0000-0000-000068130000}"/>
    <cellStyle name="T_09d_Phannuocnhaso9_ke hoach dau thau 30-6-2010 2" xfId="4855" xr:uid="{00000000-0005-0000-0000-000069130000}"/>
    <cellStyle name="T_09d_Phannuocnhaso9_ke hoach dau thau 30-6-2010_BIEU KE HOACH  2015 (KTN 6.11 sua)" xfId="4856" xr:uid="{00000000-0005-0000-0000-00006A130000}"/>
    <cellStyle name="T_09d_Phannuocnhaso9_KH Von 2012 gui BKH 1" xfId="4857" xr:uid="{00000000-0005-0000-0000-00006B130000}"/>
    <cellStyle name="T_09d_Phannuocnhaso9_KH Von 2012 gui BKH 1 2" xfId="4858" xr:uid="{00000000-0005-0000-0000-00006C130000}"/>
    <cellStyle name="T_09d_Phannuocnhaso9_KH Von 2012 gui BKH 1_BIEU KE HOACH  2015 (KTN 6.11 sua)" xfId="4859" xr:uid="{00000000-0005-0000-0000-00006D130000}"/>
    <cellStyle name="T_09d_Phannuocnhaso9_QD ke hoach dau thau" xfId="4860" xr:uid="{00000000-0005-0000-0000-00006E130000}"/>
    <cellStyle name="T_09d_Phannuocnhaso9_QD ke hoach dau thau 2" xfId="4861" xr:uid="{00000000-0005-0000-0000-00006F130000}"/>
    <cellStyle name="T_09d_Phannuocnhaso9_QD ke hoach dau thau_BIEU KE HOACH  2015 (KTN 6.11 sua)" xfId="4862" xr:uid="{00000000-0005-0000-0000-000070130000}"/>
    <cellStyle name="T_09d_Phannuocnhaso9_Ra soat KH von 2011 (Huy-11-11-11)" xfId="4863" xr:uid="{00000000-0005-0000-0000-000071130000}"/>
    <cellStyle name="T_09d_Phannuocnhaso9_Ra soat KH von 2011 (Huy-11-11-11) 2" xfId="4864" xr:uid="{00000000-0005-0000-0000-000072130000}"/>
    <cellStyle name="T_09d_Phannuocnhaso9_Ra soat KH von 2011 (Huy-11-11-11)_BIEU KE HOACH  2015 (KTN 6.11 sua)" xfId="4865" xr:uid="{00000000-0005-0000-0000-000073130000}"/>
    <cellStyle name="T_09d_Phannuocnhaso9_tinh toan hoang ha" xfId="4866" xr:uid="{00000000-0005-0000-0000-000074130000}"/>
    <cellStyle name="T_09d_Phannuocnhaso9_tinh toan hoang ha 2" xfId="4867" xr:uid="{00000000-0005-0000-0000-000075130000}"/>
    <cellStyle name="T_09d_Phannuocnhaso9_tinh toan hoang ha_BIEU KE HOACH  2015 (KTN 6.11 sua)" xfId="4868" xr:uid="{00000000-0005-0000-0000-000076130000}"/>
    <cellStyle name="T_09d_Phannuocnhaso9_Tong von ĐTPT" xfId="4869" xr:uid="{00000000-0005-0000-0000-000077130000}"/>
    <cellStyle name="T_09d_Phannuocnhaso9_Tong von ĐTPT 2" xfId="4870" xr:uid="{00000000-0005-0000-0000-000078130000}"/>
    <cellStyle name="T_09d_Phannuocnhaso9_Tong von ĐTPT_BIEU KE HOACH  2015 (KTN 6.11 sua)" xfId="4871" xr:uid="{00000000-0005-0000-0000-000079130000}"/>
    <cellStyle name="T_09d_Phannuocnhaso9_Viec Huy dang lam" xfId="4872" xr:uid="{00000000-0005-0000-0000-00007A130000}"/>
    <cellStyle name="T_09d_Phannuocnhaso9_Viec Huy dang lam_CT 134" xfId="4873" xr:uid="{00000000-0005-0000-0000-00007B130000}"/>
    <cellStyle name="T_09f_TienluongThannhaso9" xfId="4874" xr:uid="{00000000-0005-0000-0000-00007C130000}"/>
    <cellStyle name="T_09f_TienluongThannhaso9_Bieu chi tieu KH 2014 (Huy-04-11)" xfId="4875" xr:uid="{00000000-0005-0000-0000-00007D130000}"/>
    <cellStyle name="T_09f_TienluongThannhaso9_Bieu chi tieu KH 2014 (Huy-04-11) 2" xfId="4876" xr:uid="{00000000-0005-0000-0000-00007E130000}"/>
    <cellStyle name="T_09f_TienluongThannhaso9_bieu ke hoach dau thau" xfId="4877" xr:uid="{00000000-0005-0000-0000-00007F130000}"/>
    <cellStyle name="T_09f_TienluongThannhaso9_bieu ke hoach dau thau 2" xfId="4878" xr:uid="{00000000-0005-0000-0000-000080130000}"/>
    <cellStyle name="T_09f_TienluongThannhaso9_bieu ke hoach dau thau truong mam non SKH" xfId="4879" xr:uid="{00000000-0005-0000-0000-000081130000}"/>
    <cellStyle name="T_09f_TienluongThannhaso9_bieu ke hoach dau thau truong mam non SKH 2" xfId="4880" xr:uid="{00000000-0005-0000-0000-000082130000}"/>
    <cellStyle name="T_09f_TienluongThannhaso9_bieu ke hoach dau thau truong mam non SKH_BIEU KE HOACH  2015 (KTN 6.11 sua)" xfId="4881" xr:uid="{00000000-0005-0000-0000-000083130000}"/>
    <cellStyle name="T_09f_TienluongThannhaso9_bieu ke hoach dau thau_BIEU KE HOACH  2015 (KTN 6.11 sua)" xfId="4882" xr:uid="{00000000-0005-0000-0000-000084130000}"/>
    <cellStyle name="T_09f_TienluongThannhaso9_bieu tong hop lai kh von 2011 gui phong TH-KTDN" xfId="4883" xr:uid="{00000000-0005-0000-0000-000085130000}"/>
    <cellStyle name="T_09f_TienluongThannhaso9_bieu tong hop lai kh von 2011 gui phong TH-KTDN 2" xfId="4884" xr:uid="{00000000-0005-0000-0000-000086130000}"/>
    <cellStyle name="T_09f_TienluongThannhaso9_bieu tong hop lai kh von 2011 gui phong TH-KTDN_BIEU KE HOACH  2015 (KTN 6.11 sua)" xfId="4885" xr:uid="{00000000-0005-0000-0000-000087130000}"/>
    <cellStyle name="T_09f_TienluongThannhaso9_Book1" xfId="4886" xr:uid="{00000000-0005-0000-0000-000088130000}"/>
    <cellStyle name="T_09f_TienluongThannhaso9_Book1 2" xfId="4887" xr:uid="{00000000-0005-0000-0000-000089130000}"/>
    <cellStyle name="T_09f_TienluongThannhaso9_Book1_BIEU KE HOACH  2015 (KTN 6.11 sua)" xfId="4888" xr:uid="{00000000-0005-0000-0000-00008A130000}"/>
    <cellStyle name="T_09f_TienluongThannhaso9_Book1_Ke hoach 2010 (theo doi 11-8-2010)" xfId="4889" xr:uid="{00000000-0005-0000-0000-00008B130000}"/>
    <cellStyle name="T_09f_TienluongThannhaso9_Book1_Ke hoach 2010 (theo doi 11-8-2010) 2" xfId="4890" xr:uid="{00000000-0005-0000-0000-00008C130000}"/>
    <cellStyle name="T_09f_TienluongThannhaso9_Book1_Ke hoach 2010 (theo doi 11-8-2010)_BIEU KE HOACH  2015 (KTN 6.11 sua)" xfId="4891" xr:uid="{00000000-0005-0000-0000-00008D130000}"/>
    <cellStyle name="T_09f_TienluongThannhaso9_Book1_ke hoach dau thau 30-6-2010" xfId="4892" xr:uid="{00000000-0005-0000-0000-00008E130000}"/>
    <cellStyle name="T_09f_TienluongThannhaso9_Book1_ke hoach dau thau 30-6-2010 2" xfId="4893" xr:uid="{00000000-0005-0000-0000-00008F130000}"/>
    <cellStyle name="T_09f_TienluongThannhaso9_Book1_ke hoach dau thau 30-6-2010_BIEU KE HOACH  2015 (KTN 6.11 sua)" xfId="4894" xr:uid="{00000000-0005-0000-0000-000090130000}"/>
    <cellStyle name="T_09f_TienluongThannhaso9_Copy of KH PHAN BO VON ĐỐI ỨNG NAM 2011 (30 TY phuong án gop WB)" xfId="4895" xr:uid="{00000000-0005-0000-0000-000091130000}"/>
    <cellStyle name="T_09f_TienluongThannhaso9_Copy of KH PHAN BO VON ĐỐI ỨNG NAM 2011 (30 TY phuong án gop WB) 2" xfId="4896" xr:uid="{00000000-0005-0000-0000-000092130000}"/>
    <cellStyle name="T_09f_TienluongThannhaso9_Copy of KH PHAN BO VON ĐỐI ỨNG NAM 2011 (30 TY phuong án gop WB)_BIEU KE HOACH  2015 (KTN 6.11 sua)" xfId="4897" xr:uid="{00000000-0005-0000-0000-000093130000}"/>
    <cellStyle name="T_09f_TienluongThannhaso9_DTTD chieng chan Tham lai 29-9-2009" xfId="4898" xr:uid="{00000000-0005-0000-0000-000094130000}"/>
    <cellStyle name="T_09f_TienluongThannhaso9_DTTD chieng chan Tham lai 29-9-2009 2" xfId="4899" xr:uid="{00000000-0005-0000-0000-000095130000}"/>
    <cellStyle name="T_09f_TienluongThannhaso9_DTTD chieng chan Tham lai 29-9-2009_BIEU KE HOACH  2015 (KTN 6.11 sua)" xfId="4900" xr:uid="{00000000-0005-0000-0000-000096130000}"/>
    <cellStyle name="T_09f_TienluongThannhaso9_dự toán 30a 2013" xfId="4904" xr:uid="{00000000-0005-0000-0000-00009A130000}"/>
    <cellStyle name="T_09f_TienluongThannhaso9_Du toan nuoc San Thang (GD2)" xfId="4901" xr:uid="{00000000-0005-0000-0000-000097130000}"/>
    <cellStyle name="T_09f_TienluongThannhaso9_Du toan nuoc San Thang (GD2) 2" xfId="4902" xr:uid="{00000000-0005-0000-0000-000098130000}"/>
    <cellStyle name="T_09f_TienluongThannhaso9_Du toan nuoc San Thang (GD2)_BIEU KE HOACH  2015 (KTN 6.11 sua)" xfId="4903" xr:uid="{00000000-0005-0000-0000-000099130000}"/>
    <cellStyle name="T_09f_TienluongThannhaso9_Ke hoach 2010 (theo doi 11-8-2010)" xfId="4905" xr:uid="{00000000-0005-0000-0000-00009B130000}"/>
    <cellStyle name="T_09f_TienluongThannhaso9_Ke hoach 2010 (theo doi 11-8-2010) 2" xfId="4906" xr:uid="{00000000-0005-0000-0000-00009C130000}"/>
    <cellStyle name="T_09f_TienluongThannhaso9_Ke hoach 2010 (theo doi 11-8-2010)_BIEU KE HOACH  2015 (KTN 6.11 sua)" xfId="4907" xr:uid="{00000000-0005-0000-0000-00009D130000}"/>
    <cellStyle name="T_09f_TienluongThannhaso9_ke hoach dau thau 30-6-2010" xfId="4908" xr:uid="{00000000-0005-0000-0000-00009E130000}"/>
    <cellStyle name="T_09f_TienluongThannhaso9_ke hoach dau thau 30-6-2010 2" xfId="4909" xr:uid="{00000000-0005-0000-0000-00009F130000}"/>
    <cellStyle name="T_09f_TienluongThannhaso9_ke hoach dau thau 30-6-2010_BIEU KE HOACH  2015 (KTN 6.11 sua)" xfId="4910" xr:uid="{00000000-0005-0000-0000-0000A0130000}"/>
    <cellStyle name="T_09f_TienluongThannhaso9_KH Von 2012 gui BKH 1" xfId="4911" xr:uid="{00000000-0005-0000-0000-0000A1130000}"/>
    <cellStyle name="T_09f_TienluongThannhaso9_KH Von 2012 gui BKH 1 2" xfId="4912" xr:uid="{00000000-0005-0000-0000-0000A2130000}"/>
    <cellStyle name="T_09f_TienluongThannhaso9_KH Von 2012 gui BKH 1_BIEU KE HOACH  2015 (KTN 6.11 sua)" xfId="4913" xr:uid="{00000000-0005-0000-0000-0000A3130000}"/>
    <cellStyle name="T_09f_TienluongThannhaso9_QD ke hoach dau thau" xfId="4914" xr:uid="{00000000-0005-0000-0000-0000A4130000}"/>
    <cellStyle name="T_09f_TienluongThannhaso9_QD ke hoach dau thau 2" xfId="4915" xr:uid="{00000000-0005-0000-0000-0000A5130000}"/>
    <cellStyle name="T_09f_TienluongThannhaso9_QD ke hoach dau thau_BIEU KE HOACH  2015 (KTN 6.11 sua)" xfId="4916" xr:uid="{00000000-0005-0000-0000-0000A6130000}"/>
    <cellStyle name="T_09f_TienluongThannhaso9_Ra soat KH von 2011 (Huy-11-11-11)" xfId="4917" xr:uid="{00000000-0005-0000-0000-0000A7130000}"/>
    <cellStyle name="T_09f_TienluongThannhaso9_Ra soat KH von 2011 (Huy-11-11-11) 2" xfId="4918" xr:uid="{00000000-0005-0000-0000-0000A8130000}"/>
    <cellStyle name="T_09f_TienluongThannhaso9_Ra soat KH von 2011 (Huy-11-11-11)_BIEU KE HOACH  2015 (KTN 6.11 sua)" xfId="4919" xr:uid="{00000000-0005-0000-0000-0000A9130000}"/>
    <cellStyle name="T_09f_TienluongThannhaso9_tinh toan hoang ha" xfId="4920" xr:uid="{00000000-0005-0000-0000-0000AA130000}"/>
    <cellStyle name="T_09f_TienluongThannhaso9_tinh toan hoang ha 2" xfId="4921" xr:uid="{00000000-0005-0000-0000-0000AB130000}"/>
    <cellStyle name="T_09f_TienluongThannhaso9_tinh toan hoang ha_BIEU KE HOACH  2015 (KTN 6.11 sua)" xfId="4922" xr:uid="{00000000-0005-0000-0000-0000AC130000}"/>
    <cellStyle name="T_09f_TienluongThannhaso9_Tong von ĐTPT" xfId="4923" xr:uid="{00000000-0005-0000-0000-0000AD130000}"/>
    <cellStyle name="T_09f_TienluongThannhaso9_Tong von ĐTPT 2" xfId="4924" xr:uid="{00000000-0005-0000-0000-0000AE130000}"/>
    <cellStyle name="T_09f_TienluongThannhaso9_Tong von ĐTPT_BIEU KE HOACH  2015 (KTN 6.11 sua)" xfId="4925" xr:uid="{00000000-0005-0000-0000-0000AF130000}"/>
    <cellStyle name="T_09f_TienluongThannhaso9_Viec Huy dang lam" xfId="4926" xr:uid="{00000000-0005-0000-0000-0000B0130000}"/>
    <cellStyle name="T_09f_TienluongThannhaso9_Viec Huy dang lam_CT 134" xfId="4927" xr:uid="{00000000-0005-0000-0000-0000B1130000}"/>
    <cellStyle name="T_10b_PhanThanNhaSo10" xfId="4928" xr:uid="{00000000-0005-0000-0000-0000B2130000}"/>
    <cellStyle name="T_10b_PhanThanNhaSo10_Bieu chi tieu KH 2014 (Huy-04-11)" xfId="4929" xr:uid="{00000000-0005-0000-0000-0000B3130000}"/>
    <cellStyle name="T_10b_PhanThanNhaSo10_Bieu chi tieu KH 2014 (Huy-04-11) 2" xfId="4930" xr:uid="{00000000-0005-0000-0000-0000B4130000}"/>
    <cellStyle name="T_10b_PhanThanNhaSo10_bieu ke hoach dau thau" xfId="4931" xr:uid="{00000000-0005-0000-0000-0000B5130000}"/>
    <cellStyle name="T_10b_PhanThanNhaSo10_bieu ke hoach dau thau 2" xfId="4932" xr:uid="{00000000-0005-0000-0000-0000B6130000}"/>
    <cellStyle name="T_10b_PhanThanNhaSo10_bieu ke hoach dau thau truong mam non SKH" xfId="4933" xr:uid="{00000000-0005-0000-0000-0000B7130000}"/>
    <cellStyle name="T_10b_PhanThanNhaSo10_bieu ke hoach dau thau truong mam non SKH 2" xfId="4934" xr:uid="{00000000-0005-0000-0000-0000B8130000}"/>
    <cellStyle name="T_10b_PhanThanNhaSo10_bieu ke hoach dau thau truong mam non SKH_BIEU KE HOACH  2015 (KTN 6.11 sua)" xfId="4935" xr:uid="{00000000-0005-0000-0000-0000B9130000}"/>
    <cellStyle name="T_10b_PhanThanNhaSo10_bieu ke hoach dau thau_BIEU KE HOACH  2015 (KTN 6.11 sua)" xfId="4936" xr:uid="{00000000-0005-0000-0000-0000BA130000}"/>
    <cellStyle name="T_10b_PhanThanNhaSo10_bieu tong hop lai kh von 2011 gui phong TH-KTDN" xfId="4937" xr:uid="{00000000-0005-0000-0000-0000BB130000}"/>
    <cellStyle name="T_10b_PhanThanNhaSo10_bieu tong hop lai kh von 2011 gui phong TH-KTDN 2" xfId="4938" xr:uid="{00000000-0005-0000-0000-0000BC130000}"/>
    <cellStyle name="T_10b_PhanThanNhaSo10_bieu tong hop lai kh von 2011 gui phong TH-KTDN_BIEU KE HOACH  2015 (KTN 6.11 sua)" xfId="4939" xr:uid="{00000000-0005-0000-0000-0000BD130000}"/>
    <cellStyle name="T_10b_PhanThanNhaSo10_Book1" xfId="4940" xr:uid="{00000000-0005-0000-0000-0000BE130000}"/>
    <cellStyle name="T_10b_PhanThanNhaSo10_Book1 2" xfId="4941" xr:uid="{00000000-0005-0000-0000-0000BF130000}"/>
    <cellStyle name="T_10b_PhanThanNhaSo10_Book1_BIEU KE HOACH  2015 (KTN 6.11 sua)" xfId="4942" xr:uid="{00000000-0005-0000-0000-0000C0130000}"/>
    <cellStyle name="T_10b_PhanThanNhaSo10_Book1_Ke hoach 2010 (theo doi 11-8-2010)" xfId="4943" xr:uid="{00000000-0005-0000-0000-0000C1130000}"/>
    <cellStyle name="T_10b_PhanThanNhaSo10_Book1_Ke hoach 2010 (theo doi 11-8-2010) 2" xfId="4944" xr:uid="{00000000-0005-0000-0000-0000C2130000}"/>
    <cellStyle name="T_10b_PhanThanNhaSo10_Book1_Ke hoach 2010 (theo doi 11-8-2010)_BIEU KE HOACH  2015 (KTN 6.11 sua)" xfId="4945" xr:uid="{00000000-0005-0000-0000-0000C3130000}"/>
    <cellStyle name="T_10b_PhanThanNhaSo10_Book1_ke hoach dau thau 30-6-2010" xfId="4946" xr:uid="{00000000-0005-0000-0000-0000C4130000}"/>
    <cellStyle name="T_10b_PhanThanNhaSo10_Book1_ke hoach dau thau 30-6-2010 2" xfId="4947" xr:uid="{00000000-0005-0000-0000-0000C5130000}"/>
    <cellStyle name="T_10b_PhanThanNhaSo10_Book1_ke hoach dau thau 30-6-2010_BIEU KE HOACH  2015 (KTN 6.11 sua)" xfId="4948" xr:uid="{00000000-0005-0000-0000-0000C6130000}"/>
    <cellStyle name="T_10b_PhanThanNhaSo10_Copy of KH PHAN BO VON ĐỐI ỨNG NAM 2011 (30 TY phuong án gop WB)" xfId="4949" xr:uid="{00000000-0005-0000-0000-0000C7130000}"/>
    <cellStyle name="T_10b_PhanThanNhaSo10_Copy of KH PHAN BO VON ĐỐI ỨNG NAM 2011 (30 TY phuong án gop WB) 2" xfId="4950" xr:uid="{00000000-0005-0000-0000-0000C8130000}"/>
    <cellStyle name="T_10b_PhanThanNhaSo10_Copy of KH PHAN BO VON ĐỐI ỨNG NAM 2011 (30 TY phuong án gop WB)_BIEU KE HOACH  2015 (KTN 6.11 sua)" xfId="4951" xr:uid="{00000000-0005-0000-0000-0000C9130000}"/>
    <cellStyle name="T_10b_PhanThanNhaSo10_DTTD chieng chan Tham lai 29-9-2009" xfId="4952" xr:uid="{00000000-0005-0000-0000-0000CA130000}"/>
    <cellStyle name="T_10b_PhanThanNhaSo10_DTTD chieng chan Tham lai 29-9-2009 2" xfId="4953" xr:uid="{00000000-0005-0000-0000-0000CB130000}"/>
    <cellStyle name="T_10b_PhanThanNhaSo10_DTTD chieng chan Tham lai 29-9-2009_BIEU KE HOACH  2015 (KTN 6.11 sua)" xfId="4954" xr:uid="{00000000-0005-0000-0000-0000CC130000}"/>
    <cellStyle name="T_10b_PhanThanNhaSo10_dự toán 30a 2013" xfId="4958" xr:uid="{00000000-0005-0000-0000-0000D0130000}"/>
    <cellStyle name="T_10b_PhanThanNhaSo10_Du toan nuoc San Thang (GD2)" xfId="4955" xr:uid="{00000000-0005-0000-0000-0000CD130000}"/>
    <cellStyle name="T_10b_PhanThanNhaSo10_Du toan nuoc San Thang (GD2) 2" xfId="4956" xr:uid="{00000000-0005-0000-0000-0000CE130000}"/>
    <cellStyle name="T_10b_PhanThanNhaSo10_Du toan nuoc San Thang (GD2)_BIEU KE HOACH  2015 (KTN 6.11 sua)" xfId="4957" xr:uid="{00000000-0005-0000-0000-0000CF130000}"/>
    <cellStyle name="T_10b_PhanThanNhaSo10_Ke hoach 2010 (theo doi 11-8-2010)" xfId="4959" xr:uid="{00000000-0005-0000-0000-0000D1130000}"/>
    <cellStyle name="T_10b_PhanThanNhaSo10_Ke hoach 2010 (theo doi 11-8-2010) 2" xfId="4960" xr:uid="{00000000-0005-0000-0000-0000D2130000}"/>
    <cellStyle name="T_10b_PhanThanNhaSo10_Ke hoach 2010 (theo doi 11-8-2010)_BIEU KE HOACH  2015 (KTN 6.11 sua)" xfId="4961" xr:uid="{00000000-0005-0000-0000-0000D3130000}"/>
    <cellStyle name="T_10b_PhanThanNhaSo10_ke hoach dau thau 30-6-2010" xfId="4962" xr:uid="{00000000-0005-0000-0000-0000D4130000}"/>
    <cellStyle name="T_10b_PhanThanNhaSo10_ke hoach dau thau 30-6-2010 2" xfId="4963" xr:uid="{00000000-0005-0000-0000-0000D5130000}"/>
    <cellStyle name="T_10b_PhanThanNhaSo10_ke hoach dau thau 30-6-2010_BIEU KE HOACH  2015 (KTN 6.11 sua)" xfId="4964" xr:uid="{00000000-0005-0000-0000-0000D6130000}"/>
    <cellStyle name="T_10b_PhanThanNhaSo10_KH Von 2012 gui BKH 1" xfId="4965" xr:uid="{00000000-0005-0000-0000-0000D7130000}"/>
    <cellStyle name="T_10b_PhanThanNhaSo10_KH Von 2012 gui BKH 1 2" xfId="4966" xr:uid="{00000000-0005-0000-0000-0000D8130000}"/>
    <cellStyle name="T_10b_PhanThanNhaSo10_KH Von 2012 gui BKH 1_BIEU KE HOACH  2015 (KTN 6.11 sua)" xfId="4967" xr:uid="{00000000-0005-0000-0000-0000D9130000}"/>
    <cellStyle name="T_10b_PhanThanNhaSo10_QD ke hoach dau thau" xfId="4968" xr:uid="{00000000-0005-0000-0000-0000DA130000}"/>
    <cellStyle name="T_10b_PhanThanNhaSo10_QD ke hoach dau thau 2" xfId="4969" xr:uid="{00000000-0005-0000-0000-0000DB130000}"/>
    <cellStyle name="T_10b_PhanThanNhaSo10_QD ke hoach dau thau_BIEU KE HOACH  2015 (KTN 6.11 sua)" xfId="4970" xr:uid="{00000000-0005-0000-0000-0000DC130000}"/>
    <cellStyle name="T_10b_PhanThanNhaSo10_Ra soat KH von 2011 (Huy-11-11-11)" xfId="4971" xr:uid="{00000000-0005-0000-0000-0000DD130000}"/>
    <cellStyle name="T_10b_PhanThanNhaSo10_Ra soat KH von 2011 (Huy-11-11-11) 2" xfId="4972" xr:uid="{00000000-0005-0000-0000-0000DE130000}"/>
    <cellStyle name="T_10b_PhanThanNhaSo10_Ra soat KH von 2011 (Huy-11-11-11)_BIEU KE HOACH  2015 (KTN 6.11 sua)" xfId="4973" xr:uid="{00000000-0005-0000-0000-0000DF130000}"/>
    <cellStyle name="T_10b_PhanThanNhaSo10_tinh toan hoang ha" xfId="4974" xr:uid="{00000000-0005-0000-0000-0000E0130000}"/>
    <cellStyle name="T_10b_PhanThanNhaSo10_tinh toan hoang ha 2" xfId="4975" xr:uid="{00000000-0005-0000-0000-0000E1130000}"/>
    <cellStyle name="T_10b_PhanThanNhaSo10_tinh toan hoang ha_BIEU KE HOACH  2015 (KTN 6.11 sua)" xfId="4976" xr:uid="{00000000-0005-0000-0000-0000E2130000}"/>
    <cellStyle name="T_10b_PhanThanNhaSo10_Tong von ĐTPT" xfId="4977" xr:uid="{00000000-0005-0000-0000-0000E3130000}"/>
    <cellStyle name="T_10b_PhanThanNhaSo10_Tong von ĐTPT 2" xfId="4978" xr:uid="{00000000-0005-0000-0000-0000E4130000}"/>
    <cellStyle name="T_10b_PhanThanNhaSo10_Tong von ĐTPT_BIEU KE HOACH  2015 (KTN 6.11 sua)" xfId="4979" xr:uid="{00000000-0005-0000-0000-0000E5130000}"/>
    <cellStyle name="T_10b_PhanThanNhaSo10_Viec Huy dang lam" xfId="4980" xr:uid="{00000000-0005-0000-0000-0000E6130000}"/>
    <cellStyle name="T_10b_PhanThanNhaSo10_Viec Huy dang lam_CT 134" xfId="4981" xr:uid="{00000000-0005-0000-0000-0000E7130000}"/>
    <cellStyle name="T_6 GIAN 3 TANG" xfId="4982" xr:uid="{00000000-0005-0000-0000-0000E8130000}"/>
    <cellStyle name="T_6 GIAN 3 TANG 2" xfId="4983" xr:uid="{00000000-0005-0000-0000-0000E9130000}"/>
    <cellStyle name="T_6 GIAN 3 TANG_BIEU KE HOACH  2015 (KTN 6.11 sua)" xfId="4984" xr:uid="{00000000-0005-0000-0000-0000EA130000}"/>
    <cellStyle name="T_bao cao" xfId="4985" xr:uid="{00000000-0005-0000-0000-0000EB130000}"/>
    <cellStyle name="T_bao cao 2" xfId="4986" xr:uid="{00000000-0005-0000-0000-0000EC130000}"/>
    <cellStyle name="T_Bao cao kttb milk yomilkYAO-mien bac" xfId="4987" xr:uid="{00000000-0005-0000-0000-0000ED130000}"/>
    <cellStyle name="T_Bao cao kttb milk yomilkYAO-mien bac 2" xfId="4988" xr:uid="{00000000-0005-0000-0000-0000EE130000}"/>
    <cellStyle name="T_Bao cao kttb milk yomilkYAO-mien bac_CT 134" xfId="4989" xr:uid="{00000000-0005-0000-0000-0000EF130000}"/>
    <cellStyle name="T_Bao cao so lieu kiem toan nam 2007 sua" xfId="4990" xr:uid="{00000000-0005-0000-0000-0000F0130000}"/>
    <cellStyle name="T_Bao cao so lieu kiem toan nam 2007 sua 2" xfId="4991" xr:uid="{00000000-0005-0000-0000-0000F1130000}"/>
    <cellStyle name="T_Bao cao so lieu kiem toan nam 2007 sua_CT 134" xfId="4992" xr:uid="{00000000-0005-0000-0000-0000F2130000}"/>
    <cellStyle name="T_Bao cao tinh hinh xay dung" xfId="4993" xr:uid="{00000000-0005-0000-0000-0000F3130000}"/>
    <cellStyle name="T_Bao cao TPCP" xfId="4994" xr:uid="{00000000-0005-0000-0000-0000F4130000}"/>
    <cellStyle name="T_Bao cao TPCP 2" xfId="4995" xr:uid="{00000000-0005-0000-0000-0000F5130000}"/>
    <cellStyle name="T_Bao cao TPCP_BIEU KE HOACH  2015 (KTN 6.11 sua)" xfId="4996" xr:uid="{00000000-0005-0000-0000-0000F6130000}"/>
    <cellStyle name="T_bao cao_BIEU KE HOACH  2015 (KTN 6.11 sua)" xfId="4997" xr:uid="{00000000-0005-0000-0000-0000F7130000}"/>
    <cellStyle name="T_BBTNG-06" xfId="4998" xr:uid="{00000000-0005-0000-0000-0000F8130000}"/>
    <cellStyle name="T_BBTNG-06 2" xfId="4999" xr:uid="{00000000-0005-0000-0000-0000F9130000}"/>
    <cellStyle name="T_BBTNG-06_BIEU KE HOACH  2015 (KTN 6.11 sua)" xfId="5000" xr:uid="{00000000-0005-0000-0000-0000FA130000}"/>
    <cellStyle name="T_BC CTMT-2008 Ttinh" xfId="5001" xr:uid="{00000000-0005-0000-0000-0000FB130000}"/>
    <cellStyle name="T_BC CTMT-2008 Ttinh 2" xfId="5002" xr:uid="{00000000-0005-0000-0000-0000FC130000}"/>
    <cellStyle name="T_BC CTMT-2008 Ttinh_CT 134" xfId="5003" xr:uid="{00000000-0005-0000-0000-0000FD130000}"/>
    <cellStyle name="T_bc_km_ngay" xfId="5004" xr:uid="{00000000-0005-0000-0000-0000FE130000}"/>
    <cellStyle name="T_bc_km_ngay 2" xfId="5005" xr:uid="{00000000-0005-0000-0000-0000FF130000}"/>
    <cellStyle name="T_bc_km_ngay_CT 134" xfId="5006" xr:uid="{00000000-0005-0000-0000-000000140000}"/>
    <cellStyle name="T_Bieu  KH CTMT QG trinh HDND" xfId="5007" xr:uid="{00000000-0005-0000-0000-000001140000}"/>
    <cellStyle name="T_Bieu  KH CTMT QG trinh HDND 2" xfId="5008" xr:uid="{00000000-0005-0000-0000-000002140000}"/>
    <cellStyle name="T_Bieu  KH CTMT QG trinh HDND_BIEU KE HOACH  2015 (KTN 6.11 sua)" xfId="5009" xr:uid="{00000000-0005-0000-0000-000003140000}"/>
    <cellStyle name="T_Bieu chi tieu KH 2008 10_12 IN" xfId="5010" xr:uid="{00000000-0005-0000-0000-000004140000}"/>
    <cellStyle name="T_Bieu chi tieu KH 2008 10_12 IN 2" xfId="5011" xr:uid="{00000000-0005-0000-0000-000005140000}"/>
    <cellStyle name="T_Bieu chi tieu KH 2008 10_12 IN_BIEU KE HOACH  2015 (KTN 6.11 sua)" xfId="5012" xr:uid="{00000000-0005-0000-0000-000006140000}"/>
    <cellStyle name="T_Bieu chi tieu KH 2014 (Huy-04-11)" xfId="5013" xr:uid="{00000000-0005-0000-0000-000007140000}"/>
    <cellStyle name="T_Bieu chi tieu KH 2014 (Huy-04-11) 2" xfId="5014" xr:uid="{00000000-0005-0000-0000-000008140000}"/>
    <cellStyle name="T_BIEU KE HOACH  2015 (KTN 6.11 sua)" xfId="5015" xr:uid="{00000000-0005-0000-0000-000009140000}"/>
    <cellStyle name="T_bieu ke hoach dau thau" xfId="5016" xr:uid="{00000000-0005-0000-0000-00000A140000}"/>
    <cellStyle name="T_bieu ke hoach dau thau 2" xfId="5017" xr:uid="{00000000-0005-0000-0000-00000B140000}"/>
    <cellStyle name="T_bieu ke hoach dau thau truong mam non SKH" xfId="5018" xr:uid="{00000000-0005-0000-0000-00000C140000}"/>
    <cellStyle name="T_bieu ke hoach dau thau truong mam non SKH 2" xfId="5019" xr:uid="{00000000-0005-0000-0000-00000D140000}"/>
    <cellStyle name="T_bieu ke hoach dau thau truong mam non SKH_BIEU KE HOACH  2015 (KTN 6.11 sua)" xfId="5020" xr:uid="{00000000-0005-0000-0000-00000E140000}"/>
    <cellStyle name="T_bieu ke hoach dau thau_BIEU KE HOACH  2015 (KTN 6.11 sua)" xfId="5021" xr:uid="{00000000-0005-0000-0000-00000F140000}"/>
    <cellStyle name="T_Bieu mau danh muc du an thuoc CTMTQG nam 2008" xfId="5022" xr:uid="{00000000-0005-0000-0000-000010140000}"/>
    <cellStyle name="T_Bieu mau danh muc du an thuoc CTMTQG nam 2008 2" xfId="5023" xr:uid="{00000000-0005-0000-0000-000011140000}"/>
    <cellStyle name="T_Bieu mau danh muc du an thuoc CTMTQG nam 2008_CT 134" xfId="5024" xr:uid="{00000000-0005-0000-0000-000012140000}"/>
    <cellStyle name="T_bieu tong hop lai kh von 2011 gui phong TH-KTDN" xfId="5025" xr:uid="{00000000-0005-0000-0000-000013140000}"/>
    <cellStyle name="T_bieu tong hop lai kh von 2011 gui phong TH-KTDN 2" xfId="5026" xr:uid="{00000000-0005-0000-0000-000014140000}"/>
    <cellStyle name="T_bieu tong hop lai kh von 2011 gui phong TH-KTDN_BIEU KE HOACH  2015 (KTN 6.11 sua)" xfId="5027" xr:uid="{00000000-0005-0000-0000-000015140000}"/>
    <cellStyle name="T_BIỂU TỔNG HỢP LẦN CUỐI SỬA THEO NGHI QUYẾT SỐ 81" xfId="5034" xr:uid="{00000000-0005-0000-0000-00001C140000}"/>
    <cellStyle name="T_Bieu tong hop nhu cau ung 2011 da chon loc -Mien nui" xfId="5028" xr:uid="{00000000-0005-0000-0000-000016140000}"/>
    <cellStyle name="T_Bieu tong hop nhu cau ung 2011 da chon loc -Mien nui 2" xfId="5029" xr:uid="{00000000-0005-0000-0000-000017140000}"/>
    <cellStyle name="T_Bieu tong hop nhu cau ung 2011 da chon loc -Mien nui_CT 134" xfId="5030" xr:uid="{00000000-0005-0000-0000-000018140000}"/>
    <cellStyle name="T_bieu tong hop Sinh0" xfId="5031" xr:uid="{00000000-0005-0000-0000-000019140000}"/>
    <cellStyle name="T_Bieu TPCP Quynh sua ngay 14_7 IN" xfId="5032" xr:uid="{00000000-0005-0000-0000-00001A140000}"/>
    <cellStyle name="T_bieu1" xfId="5033" xr:uid="{00000000-0005-0000-0000-00001B140000}"/>
    <cellStyle name="T_Book1" xfId="5035" xr:uid="{00000000-0005-0000-0000-00001D140000}"/>
    <cellStyle name="T_Book1 2" xfId="5036" xr:uid="{00000000-0005-0000-0000-00001E140000}"/>
    <cellStyle name="T_Book1 3" xfId="5037" xr:uid="{00000000-0005-0000-0000-00001F140000}"/>
    <cellStyle name="T_Book1 4" xfId="5038" xr:uid="{00000000-0005-0000-0000-000020140000}"/>
    <cellStyle name="T_Book1_09_BangTongHopKinhPhiNhaso9" xfId="5039" xr:uid="{00000000-0005-0000-0000-000021140000}"/>
    <cellStyle name="T_Book1_09_BangTongHopKinhPhiNhaso9 2" xfId="5040" xr:uid="{00000000-0005-0000-0000-000022140000}"/>
    <cellStyle name="T_Book1_09_BangTongHopKinhPhiNhaso9_Bieu chi tieu KH 2014 (Huy-04-11)" xfId="5041" xr:uid="{00000000-0005-0000-0000-000023140000}"/>
    <cellStyle name="T_Book1_09_BangTongHopKinhPhiNhaso9_bieu ke hoach dau thau" xfId="5042" xr:uid="{00000000-0005-0000-0000-000024140000}"/>
    <cellStyle name="T_Book1_09_BangTongHopKinhPhiNhaso9_bieu ke hoach dau thau truong mam non SKH" xfId="5043" xr:uid="{00000000-0005-0000-0000-000025140000}"/>
    <cellStyle name="T_Book1_09_BangTongHopKinhPhiNhaso9_bieu tong hop lai kh von 2011 gui phong TH-KTDN" xfId="5044" xr:uid="{00000000-0005-0000-0000-000026140000}"/>
    <cellStyle name="T_Book1_09_BangTongHopKinhPhiNhaso9_Book1" xfId="5045" xr:uid="{00000000-0005-0000-0000-000027140000}"/>
    <cellStyle name="T_Book1_09_BangTongHopKinhPhiNhaso9_Book1_Ke hoach 2010 (theo doi 11-8-2010)" xfId="5046" xr:uid="{00000000-0005-0000-0000-000028140000}"/>
    <cellStyle name="T_Book1_09_BangTongHopKinhPhiNhaso9_Book1_ke hoach dau thau 30-6-2010" xfId="5047" xr:uid="{00000000-0005-0000-0000-000029140000}"/>
    <cellStyle name="T_Book1_09_BangTongHopKinhPhiNhaso9_Copy of KH PHAN BO VON ĐỐI ỨNG NAM 2011 (30 TY phuong án gop WB)" xfId="5048" xr:uid="{00000000-0005-0000-0000-00002A140000}"/>
    <cellStyle name="T_Book1_09_BangTongHopKinhPhiNhaso9_DTTD chieng chan Tham lai 29-9-2009" xfId="5049" xr:uid="{00000000-0005-0000-0000-00002B140000}"/>
    <cellStyle name="T_Book1_09_BangTongHopKinhPhiNhaso9_dự toán 30a 2013" xfId="5051" xr:uid="{00000000-0005-0000-0000-00002D140000}"/>
    <cellStyle name="T_Book1_09_BangTongHopKinhPhiNhaso9_Du toan nuoc San Thang (GD2)" xfId="5050" xr:uid="{00000000-0005-0000-0000-00002C140000}"/>
    <cellStyle name="T_Book1_09_BangTongHopKinhPhiNhaso9_Ke hoach 2010 (theo doi 11-8-2010)" xfId="5052" xr:uid="{00000000-0005-0000-0000-00002E140000}"/>
    <cellStyle name="T_Book1_09_BangTongHopKinhPhiNhaso9_ke hoach dau thau 30-6-2010" xfId="5053" xr:uid="{00000000-0005-0000-0000-00002F140000}"/>
    <cellStyle name="T_Book1_09_BangTongHopKinhPhiNhaso9_KH Von 2012 gui BKH 1" xfId="5054" xr:uid="{00000000-0005-0000-0000-000030140000}"/>
    <cellStyle name="T_Book1_09_BangTongHopKinhPhiNhaso9_QD ke hoach dau thau" xfId="5055" xr:uid="{00000000-0005-0000-0000-000031140000}"/>
    <cellStyle name="T_Book1_09_BangTongHopKinhPhiNhaso9_Ra soat KH von 2011 (Huy-11-11-11)" xfId="5056" xr:uid="{00000000-0005-0000-0000-000032140000}"/>
    <cellStyle name="T_Book1_09_BangTongHopKinhPhiNhaso9_tinh toan hoang ha" xfId="5057" xr:uid="{00000000-0005-0000-0000-000033140000}"/>
    <cellStyle name="T_Book1_09_BangTongHopKinhPhiNhaso9_Tong von ĐTPT" xfId="5058" xr:uid="{00000000-0005-0000-0000-000034140000}"/>
    <cellStyle name="T_Book1_09_BangTongHopKinhPhiNhaso9_Viec Huy dang lam" xfId="5059" xr:uid="{00000000-0005-0000-0000-000035140000}"/>
    <cellStyle name="T_Book1_09a_PhanMongNhaSo9" xfId="5060" xr:uid="{00000000-0005-0000-0000-000036140000}"/>
    <cellStyle name="T_Book1_09a_PhanMongNhaSo9_Bieu chi tieu KH 2014 (Huy-04-11)" xfId="5061" xr:uid="{00000000-0005-0000-0000-000037140000}"/>
    <cellStyle name="T_Book1_09a_PhanMongNhaSo9_Bieu chi tieu KH 2014 (Huy-04-11) 2" xfId="5062" xr:uid="{00000000-0005-0000-0000-000038140000}"/>
    <cellStyle name="T_Book1_09a_PhanMongNhaSo9_bieu ke hoach dau thau" xfId="5063" xr:uid="{00000000-0005-0000-0000-000039140000}"/>
    <cellStyle name="T_Book1_09a_PhanMongNhaSo9_bieu ke hoach dau thau 2" xfId="5064" xr:uid="{00000000-0005-0000-0000-00003A140000}"/>
    <cellStyle name="T_Book1_09a_PhanMongNhaSo9_bieu ke hoach dau thau 2 2" xfId="5065" xr:uid="{00000000-0005-0000-0000-00003B140000}"/>
    <cellStyle name="T_Book1_09a_PhanMongNhaSo9_bieu ke hoach dau thau truong mam non SKH" xfId="5066" xr:uid="{00000000-0005-0000-0000-00003C140000}"/>
    <cellStyle name="T_Book1_09a_PhanMongNhaSo9_bieu ke hoach dau thau truong mam non SKH 2" xfId="5067" xr:uid="{00000000-0005-0000-0000-00003D140000}"/>
    <cellStyle name="T_Book1_09a_PhanMongNhaSo9_bieu ke hoach dau thau truong mam non SKH 2 2" xfId="5068" xr:uid="{00000000-0005-0000-0000-00003E140000}"/>
    <cellStyle name="T_Book1_09a_PhanMongNhaSo9_bieu ke hoach dau thau truong mam non SKH_BIEU KE HOACH  2015 (KTN 6.11 sua)" xfId="5069" xr:uid="{00000000-0005-0000-0000-00003F140000}"/>
    <cellStyle name="T_Book1_09a_PhanMongNhaSo9_bieu ke hoach dau thau_BIEU KE HOACH  2015 (KTN 6.11 sua)" xfId="5070" xr:uid="{00000000-0005-0000-0000-000040140000}"/>
    <cellStyle name="T_Book1_09a_PhanMongNhaSo9_bieu tong hop lai kh von 2011 gui phong TH-KTDN" xfId="5071" xr:uid="{00000000-0005-0000-0000-000041140000}"/>
    <cellStyle name="T_Book1_09a_PhanMongNhaSo9_bieu tong hop lai kh von 2011 gui phong TH-KTDN 2" xfId="5072" xr:uid="{00000000-0005-0000-0000-000042140000}"/>
    <cellStyle name="T_Book1_09a_PhanMongNhaSo9_bieu tong hop lai kh von 2011 gui phong TH-KTDN 2 2" xfId="5073" xr:uid="{00000000-0005-0000-0000-000043140000}"/>
    <cellStyle name="T_Book1_09a_PhanMongNhaSo9_bieu tong hop lai kh von 2011 gui phong TH-KTDN_BIEU KE HOACH  2015 (KTN 6.11 sua)" xfId="5074" xr:uid="{00000000-0005-0000-0000-000044140000}"/>
    <cellStyle name="T_Book1_09a_PhanMongNhaSo9_Book1" xfId="5075" xr:uid="{00000000-0005-0000-0000-000045140000}"/>
    <cellStyle name="T_Book1_09a_PhanMongNhaSo9_Book1 2" xfId="5076" xr:uid="{00000000-0005-0000-0000-000046140000}"/>
    <cellStyle name="T_Book1_09a_PhanMongNhaSo9_Book1 2 2" xfId="5077" xr:uid="{00000000-0005-0000-0000-000047140000}"/>
    <cellStyle name="T_Book1_09a_PhanMongNhaSo9_Book1_BIEU KE HOACH  2015 (KTN 6.11 sua)" xfId="5078" xr:uid="{00000000-0005-0000-0000-000048140000}"/>
    <cellStyle name="T_Book1_09a_PhanMongNhaSo9_Book1_Ke hoach 2010 (theo doi 11-8-2010)" xfId="5079" xr:uid="{00000000-0005-0000-0000-000049140000}"/>
    <cellStyle name="T_Book1_09a_PhanMongNhaSo9_Book1_Ke hoach 2010 (theo doi 11-8-2010) 2" xfId="5080" xr:uid="{00000000-0005-0000-0000-00004A140000}"/>
    <cellStyle name="T_Book1_09a_PhanMongNhaSo9_Book1_Ke hoach 2010 (theo doi 11-8-2010) 2 2" xfId="5081" xr:uid="{00000000-0005-0000-0000-00004B140000}"/>
    <cellStyle name="T_Book1_09a_PhanMongNhaSo9_Book1_Ke hoach 2010 (theo doi 11-8-2010)_BIEU KE HOACH  2015 (KTN 6.11 sua)" xfId="5082" xr:uid="{00000000-0005-0000-0000-00004C140000}"/>
    <cellStyle name="T_Book1_09a_PhanMongNhaSo9_Book1_ke hoach dau thau 30-6-2010" xfId="5083" xr:uid="{00000000-0005-0000-0000-00004D140000}"/>
    <cellStyle name="T_Book1_09a_PhanMongNhaSo9_Book1_ke hoach dau thau 30-6-2010 2" xfId="5084" xr:uid="{00000000-0005-0000-0000-00004E140000}"/>
    <cellStyle name="T_Book1_09a_PhanMongNhaSo9_Book1_ke hoach dau thau 30-6-2010 2 2" xfId="5085" xr:uid="{00000000-0005-0000-0000-00004F140000}"/>
    <cellStyle name="T_Book1_09a_PhanMongNhaSo9_Book1_ke hoach dau thau 30-6-2010_BIEU KE HOACH  2015 (KTN 6.11 sua)" xfId="5086" xr:uid="{00000000-0005-0000-0000-000050140000}"/>
    <cellStyle name="T_Book1_09a_PhanMongNhaSo9_Copy of KH PHAN BO VON ĐỐI ỨNG NAM 2011 (30 TY phuong án gop WB)" xfId="5087" xr:uid="{00000000-0005-0000-0000-000051140000}"/>
    <cellStyle name="T_Book1_09a_PhanMongNhaSo9_Copy of KH PHAN BO VON ĐỐI ỨNG NAM 2011 (30 TY phuong án gop WB) 2" xfId="5088" xr:uid="{00000000-0005-0000-0000-000052140000}"/>
    <cellStyle name="T_Book1_09a_PhanMongNhaSo9_Copy of KH PHAN BO VON ĐỐI ỨNG NAM 2011 (30 TY phuong án gop WB) 2 2" xfId="5089" xr:uid="{00000000-0005-0000-0000-000053140000}"/>
    <cellStyle name="T_Book1_09a_PhanMongNhaSo9_Copy of KH PHAN BO VON ĐỐI ỨNG NAM 2011 (30 TY phuong án gop WB)_BIEU KE HOACH  2015 (KTN 6.11 sua)" xfId="5090" xr:uid="{00000000-0005-0000-0000-000054140000}"/>
    <cellStyle name="T_Book1_09a_PhanMongNhaSo9_DTTD chieng chan Tham lai 29-9-2009" xfId="5091" xr:uid="{00000000-0005-0000-0000-000055140000}"/>
    <cellStyle name="T_Book1_09a_PhanMongNhaSo9_DTTD chieng chan Tham lai 29-9-2009 2" xfId="5092" xr:uid="{00000000-0005-0000-0000-000056140000}"/>
    <cellStyle name="T_Book1_09a_PhanMongNhaSo9_DTTD chieng chan Tham lai 29-9-2009 2 2" xfId="5093" xr:uid="{00000000-0005-0000-0000-000057140000}"/>
    <cellStyle name="T_Book1_09a_PhanMongNhaSo9_DTTD chieng chan Tham lai 29-9-2009_BIEU KE HOACH  2015 (KTN 6.11 sua)" xfId="5094" xr:uid="{00000000-0005-0000-0000-000058140000}"/>
    <cellStyle name="T_Book1_09a_PhanMongNhaSo9_dự toán 30a 2013" xfId="5099" xr:uid="{00000000-0005-0000-0000-00005D140000}"/>
    <cellStyle name="T_Book1_09a_PhanMongNhaSo9_Du toan nuoc San Thang (GD2)" xfId="5095" xr:uid="{00000000-0005-0000-0000-000059140000}"/>
    <cellStyle name="T_Book1_09a_PhanMongNhaSo9_Du toan nuoc San Thang (GD2) 2" xfId="5096" xr:uid="{00000000-0005-0000-0000-00005A140000}"/>
    <cellStyle name="T_Book1_09a_PhanMongNhaSo9_Du toan nuoc San Thang (GD2) 2 2" xfId="5097" xr:uid="{00000000-0005-0000-0000-00005B140000}"/>
    <cellStyle name="T_Book1_09a_PhanMongNhaSo9_Du toan nuoc San Thang (GD2)_BIEU KE HOACH  2015 (KTN 6.11 sua)" xfId="5098" xr:uid="{00000000-0005-0000-0000-00005C140000}"/>
    <cellStyle name="T_Book1_09a_PhanMongNhaSo9_Ke hoach 2010 (theo doi 11-8-2010)" xfId="5100" xr:uid="{00000000-0005-0000-0000-00005E140000}"/>
    <cellStyle name="T_Book1_09a_PhanMongNhaSo9_Ke hoach 2010 (theo doi 11-8-2010) 2" xfId="5101" xr:uid="{00000000-0005-0000-0000-00005F140000}"/>
    <cellStyle name="T_Book1_09a_PhanMongNhaSo9_Ke hoach 2010 (theo doi 11-8-2010) 2 2" xfId="5102" xr:uid="{00000000-0005-0000-0000-000060140000}"/>
    <cellStyle name="T_Book1_09a_PhanMongNhaSo9_Ke hoach 2010 (theo doi 11-8-2010)_BIEU KE HOACH  2015 (KTN 6.11 sua)" xfId="5103" xr:uid="{00000000-0005-0000-0000-000061140000}"/>
    <cellStyle name="T_Book1_09a_PhanMongNhaSo9_ke hoach dau thau 30-6-2010" xfId="5104" xr:uid="{00000000-0005-0000-0000-000062140000}"/>
    <cellStyle name="T_Book1_09a_PhanMongNhaSo9_ke hoach dau thau 30-6-2010 2" xfId="5105" xr:uid="{00000000-0005-0000-0000-000063140000}"/>
    <cellStyle name="T_Book1_09a_PhanMongNhaSo9_ke hoach dau thau 30-6-2010 2 2" xfId="5106" xr:uid="{00000000-0005-0000-0000-000064140000}"/>
    <cellStyle name="T_Book1_09a_PhanMongNhaSo9_ke hoach dau thau 30-6-2010_BIEU KE HOACH  2015 (KTN 6.11 sua)" xfId="5107" xr:uid="{00000000-0005-0000-0000-000065140000}"/>
    <cellStyle name="T_Book1_09a_PhanMongNhaSo9_KH Von 2012 gui BKH 1" xfId="5108" xr:uid="{00000000-0005-0000-0000-000066140000}"/>
    <cellStyle name="T_Book1_09a_PhanMongNhaSo9_KH Von 2012 gui BKH 1 2" xfId="5109" xr:uid="{00000000-0005-0000-0000-000067140000}"/>
    <cellStyle name="T_Book1_09a_PhanMongNhaSo9_KH Von 2012 gui BKH 1 2 2" xfId="5110" xr:uid="{00000000-0005-0000-0000-000068140000}"/>
    <cellStyle name="T_Book1_09a_PhanMongNhaSo9_KH Von 2012 gui BKH 1_BIEU KE HOACH  2015 (KTN 6.11 sua)" xfId="5111" xr:uid="{00000000-0005-0000-0000-000069140000}"/>
    <cellStyle name="T_Book1_09a_PhanMongNhaSo9_QD ke hoach dau thau" xfId="5112" xr:uid="{00000000-0005-0000-0000-00006A140000}"/>
    <cellStyle name="T_Book1_09a_PhanMongNhaSo9_QD ke hoach dau thau 2" xfId="5113" xr:uid="{00000000-0005-0000-0000-00006B140000}"/>
    <cellStyle name="T_Book1_09a_PhanMongNhaSo9_QD ke hoach dau thau 2 2" xfId="5114" xr:uid="{00000000-0005-0000-0000-00006C140000}"/>
    <cellStyle name="T_Book1_09a_PhanMongNhaSo9_QD ke hoach dau thau_BIEU KE HOACH  2015 (KTN 6.11 sua)" xfId="5115" xr:uid="{00000000-0005-0000-0000-00006D140000}"/>
    <cellStyle name="T_Book1_09a_PhanMongNhaSo9_Ra soat KH von 2011 (Huy-11-11-11)" xfId="5116" xr:uid="{00000000-0005-0000-0000-00006E140000}"/>
    <cellStyle name="T_Book1_09a_PhanMongNhaSo9_Ra soat KH von 2011 (Huy-11-11-11) 2" xfId="5117" xr:uid="{00000000-0005-0000-0000-00006F140000}"/>
    <cellStyle name="T_Book1_09a_PhanMongNhaSo9_Ra soat KH von 2011 (Huy-11-11-11) 2 2" xfId="5118" xr:uid="{00000000-0005-0000-0000-000070140000}"/>
    <cellStyle name="T_Book1_09a_PhanMongNhaSo9_Ra soat KH von 2011 (Huy-11-11-11)_BIEU KE HOACH  2015 (KTN 6.11 sua)" xfId="5119" xr:uid="{00000000-0005-0000-0000-000071140000}"/>
    <cellStyle name="T_Book1_09a_PhanMongNhaSo9_tinh toan hoang ha" xfId="5120" xr:uid="{00000000-0005-0000-0000-000072140000}"/>
    <cellStyle name="T_Book1_09a_PhanMongNhaSo9_tinh toan hoang ha 2" xfId="5121" xr:uid="{00000000-0005-0000-0000-000073140000}"/>
    <cellStyle name="T_Book1_09a_PhanMongNhaSo9_tinh toan hoang ha 2 2" xfId="5122" xr:uid="{00000000-0005-0000-0000-000074140000}"/>
    <cellStyle name="T_Book1_09a_PhanMongNhaSo9_tinh toan hoang ha_BIEU KE HOACH  2015 (KTN 6.11 sua)" xfId="5123" xr:uid="{00000000-0005-0000-0000-000075140000}"/>
    <cellStyle name="T_Book1_09a_PhanMongNhaSo9_Tong von ĐTPT" xfId="5124" xr:uid="{00000000-0005-0000-0000-000076140000}"/>
    <cellStyle name="T_Book1_09a_PhanMongNhaSo9_Tong von ĐTPT 2" xfId="5125" xr:uid="{00000000-0005-0000-0000-000077140000}"/>
    <cellStyle name="T_Book1_09a_PhanMongNhaSo9_Tong von ĐTPT 2 2" xfId="5126" xr:uid="{00000000-0005-0000-0000-000078140000}"/>
    <cellStyle name="T_Book1_09a_PhanMongNhaSo9_Tong von ĐTPT_BIEU KE HOACH  2015 (KTN 6.11 sua)" xfId="5127" xr:uid="{00000000-0005-0000-0000-000079140000}"/>
    <cellStyle name="T_Book1_09a_PhanMongNhaSo9_Viec Huy dang lam" xfId="5128" xr:uid="{00000000-0005-0000-0000-00007A140000}"/>
    <cellStyle name="T_Book1_09a_PhanMongNhaSo9_Viec Huy dang lam_CT 134" xfId="5129" xr:uid="{00000000-0005-0000-0000-00007B140000}"/>
    <cellStyle name="T_Book1_09b_PhanThannhaso9" xfId="5130" xr:uid="{00000000-0005-0000-0000-00007C140000}"/>
    <cellStyle name="T_Book1_09b_PhanThannhaso9_Bieu chi tieu KH 2014 (Huy-04-11)" xfId="5131" xr:uid="{00000000-0005-0000-0000-00007D140000}"/>
    <cellStyle name="T_Book1_09b_PhanThannhaso9_Bieu chi tieu KH 2014 (Huy-04-11) 2" xfId="5132" xr:uid="{00000000-0005-0000-0000-00007E140000}"/>
    <cellStyle name="T_Book1_09b_PhanThannhaso9_bieu ke hoach dau thau" xfId="5133" xr:uid="{00000000-0005-0000-0000-00007F140000}"/>
    <cellStyle name="T_Book1_09b_PhanThannhaso9_bieu ke hoach dau thau 2" xfId="5134" xr:uid="{00000000-0005-0000-0000-000080140000}"/>
    <cellStyle name="T_Book1_09b_PhanThannhaso9_bieu ke hoach dau thau 2 2" xfId="5135" xr:uid="{00000000-0005-0000-0000-000081140000}"/>
    <cellStyle name="T_Book1_09b_PhanThannhaso9_bieu ke hoach dau thau truong mam non SKH" xfId="5136" xr:uid="{00000000-0005-0000-0000-000082140000}"/>
    <cellStyle name="T_Book1_09b_PhanThannhaso9_bieu ke hoach dau thau truong mam non SKH 2" xfId="5137" xr:uid="{00000000-0005-0000-0000-000083140000}"/>
    <cellStyle name="T_Book1_09b_PhanThannhaso9_bieu ke hoach dau thau truong mam non SKH 2 2" xfId="5138" xr:uid="{00000000-0005-0000-0000-000084140000}"/>
    <cellStyle name="T_Book1_09b_PhanThannhaso9_bieu ke hoach dau thau truong mam non SKH_BIEU KE HOACH  2015 (KTN 6.11 sua)" xfId="5139" xr:uid="{00000000-0005-0000-0000-000085140000}"/>
    <cellStyle name="T_Book1_09b_PhanThannhaso9_bieu ke hoach dau thau_BIEU KE HOACH  2015 (KTN 6.11 sua)" xfId="5140" xr:uid="{00000000-0005-0000-0000-000086140000}"/>
    <cellStyle name="T_Book1_09b_PhanThannhaso9_bieu tong hop lai kh von 2011 gui phong TH-KTDN" xfId="5141" xr:uid="{00000000-0005-0000-0000-000087140000}"/>
    <cellStyle name="T_Book1_09b_PhanThannhaso9_bieu tong hop lai kh von 2011 gui phong TH-KTDN 2" xfId="5142" xr:uid="{00000000-0005-0000-0000-000088140000}"/>
    <cellStyle name="T_Book1_09b_PhanThannhaso9_bieu tong hop lai kh von 2011 gui phong TH-KTDN 2 2" xfId="5143" xr:uid="{00000000-0005-0000-0000-000089140000}"/>
    <cellStyle name="T_Book1_09b_PhanThannhaso9_bieu tong hop lai kh von 2011 gui phong TH-KTDN_BIEU KE HOACH  2015 (KTN 6.11 sua)" xfId="5144" xr:uid="{00000000-0005-0000-0000-00008A140000}"/>
    <cellStyle name="T_Book1_09b_PhanThannhaso9_Book1" xfId="5145" xr:uid="{00000000-0005-0000-0000-00008B140000}"/>
    <cellStyle name="T_Book1_09b_PhanThannhaso9_Book1 2" xfId="5146" xr:uid="{00000000-0005-0000-0000-00008C140000}"/>
    <cellStyle name="T_Book1_09b_PhanThannhaso9_Book1 2 2" xfId="5147" xr:uid="{00000000-0005-0000-0000-00008D140000}"/>
    <cellStyle name="T_Book1_09b_PhanThannhaso9_Book1_BIEU KE HOACH  2015 (KTN 6.11 sua)" xfId="5148" xr:uid="{00000000-0005-0000-0000-00008E140000}"/>
    <cellStyle name="T_Book1_09b_PhanThannhaso9_Book1_Ke hoach 2010 (theo doi 11-8-2010)" xfId="5149" xr:uid="{00000000-0005-0000-0000-00008F140000}"/>
    <cellStyle name="T_Book1_09b_PhanThannhaso9_Book1_Ke hoach 2010 (theo doi 11-8-2010) 2" xfId="5150" xr:uid="{00000000-0005-0000-0000-000090140000}"/>
    <cellStyle name="T_Book1_09b_PhanThannhaso9_Book1_Ke hoach 2010 (theo doi 11-8-2010) 2 2" xfId="5151" xr:uid="{00000000-0005-0000-0000-000091140000}"/>
    <cellStyle name="T_Book1_09b_PhanThannhaso9_Book1_Ke hoach 2010 (theo doi 11-8-2010)_BIEU KE HOACH  2015 (KTN 6.11 sua)" xfId="5152" xr:uid="{00000000-0005-0000-0000-000092140000}"/>
    <cellStyle name="T_Book1_09b_PhanThannhaso9_Book1_ke hoach dau thau 30-6-2010" xfId="5153" xr:uid="{00000000-0005-0000-0000-000093140000}"/>
    <cellStyle name="T_Book1_09b_PhanThannhaso9_Book1_ke hoach dau thau 30-6-2010 2" xfId="5154" xr:uid="{00000000-0005-0000-0000-000094140000}"/>
    <cellStyle name="T_Book1_09b_PhanThannhaso9_Book1_ke hoach dau thau 30-6-2010 2 2" xfId="5155" xr:uid="{00000000-0005-0000-0000-000095140000}"/>
    <cellStyle name="T_Book1_09b_PhanThannhaso9_Book1_ke hoach dau thau 30-6-2010_BIEU KE HOACH  2015 (KTN 6.11 sua)" xfId="5156" xr:uid="{00000000-0005-0000-0000-000096140000}"/>
    <cellStyle name="T_Book1_09b_PhanThannhaso9_Copy of KH PHAN BO VON ĐỐI ỨNG NAM 2011 (30 TY phuong án gop WB)" xfId="5157" xr:uid="{00000000-0005-0000-0000-000097140000}"/>
    <cellStyle name="T_Book1_09b_PhanThannhaso9_Copy of KH PHAN BO VON ĐỐI ỨNG NAM 2011 (30 TY phuong án gop WB) 2" xfId="5158" xr:uid="{00000000-0005-0000-0000-000098140000}"/>
    <cellStyle name="T_Book1_09b_PhanThannhaso9_Copy of KH PHAN BO VON ĐỐI ỨNG NAM 2011 (30 TY phuong án gop WB) 2 2" xfId="5159" xr:uid="{00000000-0005-0000-0000-000099140000}"/>
    <cellStyle name="T_Book1_09b_PhanThannhaso9_Copy of KH PHAN BO VON ĐỐI ỨNG NAM 2011 (30 TY phuong án gop WB)_BIEU KE HOACH  2015 (KTN 6.11 sua)" xfId="5160" xr:uid="{00000000-0005-0000-0000-00009A140000}"/>
    <cellStyle name="T_Book1_09b_PhanThannhaso9_DTTD chieng chan Tham lai 29-9-2009" xfId="5161" xr:uid="{00000000-0005-0000-0000-00009B140000}"/>
    <cellStyle name="T_Book1_09b_PhanThannhaso9_DTTD chieng chan Tham lai 29-9-2009 2" xfId="5162" xr:uid="{00000000-0005-0000-0000-00009C140000}"/>
    <cellStyle name="T_Book1_09b_PhanThannhaso9_DTTD chieng chan Tham lai 29-9-2009 2 2" xfId="5163" xr:uid="{00000000-0005-0000-0000-00009D140000}"/>
    <cellStyle name="T_Book1_09b_PhanThannhaso9_DTTD chieng chan Tham lai 29-9-2009_BIEU KE HOACH  2015 (KTN 6.11 sua)" xfId="5164" xr:uid="{00000000-0005-0000-0000-00009E140000}"/>
    <cellStyle name="T_Book1_09b_PhanThannhaso9_dự toán 30a 2013" xfId="5169" xr:uid="{00000000-0005-0000-0000-0000A3140000}"/>
    <cellStyle name="T_Book1_09b_PhanThannhaso9_Du toan nuoc San Thang (GD2)" xfId="5165" xr:uid="{00000000-0005-0000-0000-00009F140000}"/>
    <cellStyle name="T_Book1_09b_PhanThannhaso9_Du toan nuoc San Thang (GD2) 2" xfId="5166" xr:uid="{00000000-0005-0000-0000-0000A0140000}"/>
    <cellStyle name="T_Book1_09b_PhanThannhaso9_Du toan nuoc San Thang (GD2) 2 2" xfId="5167" xr:uid="{00000000-0005-0000-0000-0000A1140000}"/>
    <cellStyle name="T_Book1_09b_PhanThannhaso9_Du toan nuoc San Thang (GD2)_BIEU KE HOACH  2015 (KTN 6.11 sua)" xfId="5168" xr:uid="{00000000-0005-0000-0000-0000A2140000}"/>
    <cellStyle name="T_Book1_09b_PhanThannhaso9_Ke hoach 2010 (theo doi 11-8-2010)" xfId="5170" xr:uid="{00000000-0005-0000-0000-0000A4140000}"/>
    <cellStyle name="T_Book1_09b_PhanThannhaso9_Ke hoach 2010 (theo doi 11-8-2010) 2" xfId="5171" xr:uid="{00000000-0005-0000-0000-0000A5140000}"/>
    <cellStyle name="T_Book1_09b_PhanThannhaso9_Ke hoach 2010 (theo doi 11-8-2010) 2 2" xfId="5172" xr:uid="{00000000-0005-0000-0000-0000A6140000}"/>
    <cellStyle name="T_Book1_09b_PhanThannhaso9_Ke hoach 2010 (theo doi 11-8-2010)_BIEU KE HOACH  2015 (KTN 6.11 sua)" xfId="5173" xr:uid="{00000000-0005-0000-0000-0000A7140000}"/>
    <cellStyle name="T_Book1_09b_PhanThannhaso9_ke hoach dau thau 30-6-2010" xfId="5174" xr:uid="{00000000-0005-0000-0000-0000A8140000}"/>
    <cellStyle name="T_Book1_09b_PhanThannhaso9_ke hoach dau thau 30-6-2010 2" xfId="5175" xr:uid="{00000000-0005-0000-0000-0000A9140000}"/>
    <cellStyle name="T_Book1_09b_PhanThannhaso9_ke hoach dau thau 30-6-2010 2 2" xfId="5176" xr:uid="{00000000-0005-0000-0000-0000AA140000}"/>
    <cellStyle name="T_Book1_09b_PhanThannhaso9_ke hoach dau thau 30-6-2010_BIEU KE HOACH  2015 (KTN 6.11 sua)" xfId="5177" xr:uid="{00000000-0005-0000-0000-0000AB140000}"/>
    <cellStyle name="T_Book1_09b_PhanThannhaso9_KH Von 2012 gui BKH 1" xfId="5178" xr:uid="{00000000-0005-0000-0000-0000AC140000}"/>
    <cellStyle name="T_Book1_09b_PhanThannhaso9_KH Von 2012 gui BKH 1 2" xfId="5179" xr:uid="{00000000-0005-0000-0000-0000AD140000}"/>
    <cellStyle name="T_Book1_09b_PhanThannhaso9_KH Von 2012 gui BKH 1 2 2" xfId="5180" xr:uid="{00000000-0005-0000-0000-0000AE140000}"/>
    <cellStyle name="T_Book1_09b_PhanThannhaso9_KH Von 2012 gui BKH 1_BIEU KE HOACH  2015 (KTN 6.11 sua)" xfId="5181" xr:uid="{00000000-0005-0000-0000-0000AF140000}"/>
    <cellStyle name="T_Book1_09b_PhanThannhaso9_QD ke hoach dau thau" xfId="5182" xr:uid="{00000000-0005-0000-0000-0000B0140000}"/>
    <cellStyle name="T_Book1_09b_PhanThannhaso9_QD ke hoach dau thau 2" xfId="5183" xr:uid="{00000000-0005-0000-0000-0000B1140000}"/>
    <cellStyle name="T_Book1_09b_PhanThannhaso9_QD ke hoach dau thau 2 2" xfId="5184" xr:uid="{00000000-0005-0000-0000-0000B2140000}"/>
    <cellStyle name="T_Book1_09b_PhanThannhaso9_QD ke hoach dau thau_BIEU KE HOACH  2015 (KTN 6.11 sua)" xfId="5185" xr:uid="{00000000-0005-0000-0000-0000B3140000}"/>
    <cellStyle name="T_Book1_09b_PhanThannhaso9_Ra soat KH von 2011 (Huy-11-11-11)" xfId="5186" xr:uid="{00000000-0005-0000-0000-0000B4140000}"/>
    <cellStyle name="T_Book1_09b_PhanThannhaso9_Ra soat KH von 2011 (Huy-11-11-11) 2" xfId="5187" xr:uid="{00000000-0005-0000-0000-0000B5140000}"/>
    <cellStyle name="T_Book1_09b_PhanThannhaso9_Ra soat KH von 2011 (Huy-11-11-11) 2 2" xfId="5188" xr:uid="{00000000-0005-0000-0000-0000B6140000}"/>
    <cellStyle name="T_Book1_09b_PhanThannhaso9_Ra soat KH von 2011 (Huy-11-11-11)_BIEU KE HOACH  2015 (KTN 6.11 sua)" xfId="5189" xr:uid="{00000000-0005-0000-0000-0000B7140000}"/>
    <cellStyle name="T_Book1_09b_PhanThannhaso9_tinh toan hoang ha" xfId="5190" xr:uid="{00000000-0005-0000-0000-0000B8140000}"/>
    <cellStyle name="T_Book1_09b_PhanThannhaso9_tinh toan hoang ha 2" xfId="5191" xr:uid="{00000000-0005-0000-0000-0000B9140000}"/>
    <cellStyle name="T_Book1_09b_PhanThannhaso9_tinh toan hoang ha 2 2" xfId="5192" xr:uid="{00000000-0005-0000-0000-0000BA140000}"/>
    <cellStyle name="T_Book1_09b_PhanThannhaso9_tinh toan hoang ha_BIEU KE HOACH  2015 (KTN 6.11 sua)" xfId="5193" xr:uid="{00000000-0005-0000-0000-0000BB140000}"/>
    <cellStyle name="T_Book1_09b_PhanThannhaso9_Tong von ĐTPT" xfId="5194" xr:uid="{00000000-0005-0000-0000-0000BC140000}"/>
    <cellStyle name="T_Book1_09b_PhanThannhaso9_Tong von ĐTPT 2" xfId="5195" xr:uid="{00000000-0005-0000-0000-0000BD140000}"/>
    <cellStyle name="T_Book1_09b_PhanThannhaso9_Tong von ĐTPT 2 2" xfId="5196" xr:uid="{00000000-0005-0000-0000-0000BE140000}"/>
    <cellStyle name="T_Book1_09b_PhanThannhaso9_Tong von ĐTPT_BIEU KE HOACH  2015 (KTN 6.11 sua)" xfId="5197" xr:uid="{00000000-0005-0000-0000-0000BF140000}"/>
    <cellStyle name="T_Book1_09b_PhanThannhaso9_Viec Huy dang lam" xfId="5198" xr:uid="{00000000-0005-0000-0000-0000C0140000}"/>
    <cellStyle name="T_Book1_09b_PhanThannhaso9_Viec Huy dang lam_CT 134" xfId="5199" xr:uid="{00000000-0005-0000-0000-0000C1140000}"/>
    <cellStyle name="T_Book1_09c_PhandienNhaso9" xfId="5200" xr:uid="{00000000-0005-0000-0000-0000C2140000}"/>
    <cellStyle name="T_Book1_09c_PhandienNhaso9_Bieu chi tieu KH 2014 (Huy-04-11)" xfId="5201" xr:uid="{00000000-0005-0000-0000-0000C3140000}"/>
    <cellStyle name="T_Book1_09c_PhandienNhaso9_Bieu chi tieu KH 2014 (Huy-04-11) 2" xfId="5202" xr:uid="{00000000-0005-0000-0000-0000C4140000}"/>
    <cellStyle name="T_Book1_09c_PhandienNhaso9_bieu ke hoach dau thau" xfId="5203" xr:uid="{00000000-0005-0000-0000-0000C5140000}"/>
    <cellStyle name="T_Book1_09c_PhandienNhaso9_bieu ke hoach dau thau 2" xfId="5204" xr:uid="{00000000-0005-0000-0000-0000C6140000}"/>
    <cellStyle name="T_Book1_09c_PhandienNhaso9_bieu ke hoach dau thau 2 2" xfId="5205" xr:uid="{00000000-0005-0000-0000-0000C7140000}"/>
    <cellStyle name="T_Book1_09c_PhandienNhaso9_bieu ke hoach dau thau truong mam non SKH" xfId="5206" xr:uid="{00000000-0005-0000-0000-0000C8140000}"/>
    <cellStyle name="T_Book1_09c_PhandienNhaso9_bieu ke hoach dau thau truong mam non SKH 2" xfId="5207" xr:uid="{00000000-0005-0000-0000-0000C9140000}"/>
    <cellStyle name="T_Book1_09c_PhandienNhaso9_bieu ke hoach dau thau truong mam non SKH 2 2" xfId="5208" xr:uid="{00000000-0005-0000-0000-0000CA140000}"/>
    <cellStyle name="T_Book1_09c_PhandienNhaso9_bieu ke hoach dau thau truong mam non SKH_BIEU KE HOACH  2015 (KTN 6.11 sua)" xfId="5209" xr:uid="{00000000-0005-0000-0000-0000CB140000}"/>
    <cellStyle name="T_Book1_09c_PhandienNhaso9_bieu ke hoach dau thau_BIEU KE HOACH  2015 (KTN 6.11 sua)" xfId="5210" xr:uid="{00000000-0005-0000-0000-0000CC140000}"/>
    <cellStyle name="T_Book1_09c_PhandienNhaso9_bieu tong hop lai kh von 2011 gui phong TH-KTDN" xfId="5211" xr:uid="{00000000-0005-0000-0000-0000CD140000}"/>
    <cellStyle name="T_Book1_09c_PhandienNhaso9_bieu tong hop lai kh von 2011 gui phong TH-KTDN 2" xfId="5212" xr:uid="{00000000-0005-0000-0000-0000CE140000}"/>
    <cellStyle name="T_Book1_09c_PhandienNhaso9_bieu tong hop lai kh von 2011 gui phong TH-KTDN 2 2" xfId="5213" xr:uid="{00000000-0005-0000-0000-0000CF140000}"/>
    <cellStyle name="T_Book1_09c_PhandienNhaso9_bieu tong hop lai kh von 2011 gui phong TH-KTDN_BIEU KE HOACH  2015 (KTN 6.11 sua)" xfId="5214" xr:uid="{00000000-0005-0000-0000-0000D0140000}"/>
    <cellStyle name="T_Book1_09c_PhandienNhaso9_Book1" xfId="5215" xr:uid="{00000000-0005-0000-0000-0000D1140000}"/>
    <cellStyle name="T_Book1_09c_PhandienNhaso9_Book1 2" xfId="5216" xr:uid="{00000000-0005-0000-0000-0000D2140000}"/>
    <cellStyle name="T_Book1_09c_PhandienNhaso9_Book1 2 2" xfId="5217" xr:uid="{00000000-0005-0000-0000-0000D3140000}"/>
    <cellStyle name="T_Book1_09c_PhandienNhaso9_Book1_BIEU KE HOACH  2015 (KTN 6.11 sua)" xfId="5218" xr:uid="{00000000-0005-0000-0000-0000D4140000}"/>
    <cellStyle name="T_Book1_09c_PhandienNhaso9_Book1_Ke hoach 2010 (theo doi 11-8-2010)" xfId="5219" xr:uid="{00000000-0005-0000-0000-0000D5140000}"/>
    <cellStyle name="T_Book1_09c_PhandienNhaso9_Book1_Ke hoach 2010 (theo doi 11-8-2010) 2" xfId="5220" xr:uid="{00000000-0005-0000-0000-0000D6140000}"/>
    <cellStyle name="T_Book1_09c_PhandienNhaso9_Book1_Ke hoach 2010 (theo doi 11-8-2010) 2 2" xfId="5221" xr:uid="{00000000-0005-0000-0000-0000D7140000}"/>
    <cellStyle name="T_Book1_09c_PhandienNhaso9_Book1_Ke hoach 2010 (theo doi 11-8-2010)_BIEU KE HOACH  2015 (KTN 6.11 sua)" xfId="5222" xr:uid="{00000000-0005-0000-0000-0000D8140000}"/>
    <cellStyle name="T_Book1_09c_PhandienNhaso9_Book1_ke hoach dau thau 30-6-2010" xfId="5223" xr:uid="{00000000-0005-0000-0000-0000D9140000}"/>
    <cellStyle name="T_Book1_09c_PhandienNhaso9_Book1_ke hoach dau thau 30-6-2010 2" xfId="5224" xr:uid="{00000000-0005-0000-0000-0000DA140000}"/>
    <cellStyle name="T_Book1_09c_PhandienNhaso9_Book1_ke hoach dau thau 30-6-2010 2 2" xfId="5225" xr:uid="{00000000-0005-0000-0000-0000DB140000}"/>
    <cellStyle name="T_Book1_09c_PhandienNhaso9_Book1_ke hoach dau thau 30-6-2010_BIEU KE HOACH  2015 (KTN 6.11 sua)" xfId="5226" xr:uid="{00000000-0005-0000-0000-0000DC140000}"/>
    <cellStyle name="T_Book1_09c_PhandienNhaso9_Copy of KH PHAN BO VON ĐỐI ỨNG NAM 2011 (30 TY phuong án gop WB)" xfId="5227" xr:uid="{00000000-0005-0000-0000-0000DD140000}"/>
    <cellStyle name="T_Book1_09c_PhandienNhaso9_Copy of KH PHAN BO VON ĐỐI ỨNG NAM 2011 (30 TY phuong án gop WB) 2" xfId="5228" xr:uid="{00000000-0005-0000-0000-0000DE140000}"/>
    <cellStyle name="T_Book1_09c_PhandienNhaso9_Copy of KH PHAN BO VON ĐỐI ỨNG NAM 2011 (30 TY phuong án gop WB) 2 2" xfId="5229" xr:uid="{00000000-0005-0000-0000-0000DF140000}"/>
    <cellStyle name="T_Book1_09c_PhandienNhaso9_Copy of KH PHAN BO VON ĐỐI ỨNG NAM 2011 (30 TY phuong án gop WB)_BIEU KE HOACH  2015 (KTN 6.11 sua)" xfId="5230" xr:uid="{00000000-0005-0000-0000-0000E0140000}"/>
    <cellStyle name="T_Book1_09c_PhandienNhaso9_DTTD chieng chan Tham lai 29-9-2009" xfId="5231" xr:uid="{00000000-0005-0000-0000-0000E1140000}"/>
    <cellStyle name="T_Book1_09c_PhandienNhaso9_DTTD chieng chan Tham lai 29-9-2009 2" xfId="5232" xr:uid="{00000000-0005-0000-0000-0000E2140000}"/>
    <cellStyle name="T_Book1_09c_PhandienNhaso9_DTTD chieng chan Tham lai 29-9-2009 2 2" xfId="5233" xr:uid="{00000000-0005-0000-0000-0000E3140000}"/>
    <cellStyle name="T_Book1_09c_PhandienNhaso9_DTTD chieng chan Tham lai 29-9-2009_BIEU KE HOACH  2015 (KTN 6.11 sua)" xfId="5234" xr:uid="{00000000-0005-0000-0000-0000E4140000}"/>
    <cellStyle name="T_Book1_09c_PhandienNhaso9_dự toán 30a 2013" xfId="5239" xr:uid="{00000000-0005-0000-0000-0000E9140000}"/>
    <cellStyle name="T_Book1_09c_PhandienNhaso9_Du toan nuoc San Thang (GD2)" xfId="5235" xr:uid="{00000000-0005-0000-0000-0000E5140000}"/>
    <cellStyle name="T_Book1_09c_PhandienNhaso9_Du toan nuoc San Thang (GD2) 2" xfId="5236" xr:uid="{00000000-0005-0000-0000-0000E6140000}"/>
    <cellStyle name="T_Book1_09c_PhandienNhaso9_Du toan nuoc San Thang (GD2) 2 2" xfId="5237" xr:uid="{00000000-0005-0000-0000-0000E7140000}"/>
    <cellStyle name="T_Book1_09c_PhandienNhaso9_Du toan nuoc San Thang (GD2)_BIEU KE HOACH  2015 (KTN 6.11 sua)" xfId="5238" xr:uid="{00000000-0005-0000-0000-0000E8140000}"/>
    <cellStyle name="T_Book1_09c_PhandienNhaso9_Ke hoach 2010 (theo doi 11-8-2010)" xfId="5240" xr:uid="{00000000-0005-0000-0000-0000EA140000}"/>
    <cellStyle name="T_Book1_09c_PhandienNhaso9_Ke hoach 2010 (theo doi 11-8-2010) 2" xfId="5241" xr:uid="{00000000-0005-0000-0000-0000EB140000}"/>
    <cellStyle name="T_Book1_09c_PhandienNhaso9_Ke hoach 2010 (theo doi 11-8-2010) 2 2" xfId="5242" xr:uid="{00000000-0005-0000-0000-0000EC140000}"/>
    <cellStyle name="T_Book1_09c_PhandienNhaso9_Ke hoach 2010 (theo doi 11-8-2010)_BIEU KE HOACH  2015 (KTN 6.11 sua)" xfId="5243" xr:uid="{00000000-0005-0000-0000-0000ED140000}"/>
    <cellStyle name="T_Book1_09c_PhandienNhaso9_ke hoach dau thau 30-6-2010" xfId="5244" xr:uid="{00000000-0005-0000-0000-0000EE140000}"/>
    <cellStyle name="T_Book1_09c_PhandienNhaso9_ke hoach dau thau 30-6-2010 2" xfId="5245" xr:uid="{00000000-0005-0000-0000-0000EF140000}"/>
    <cellStyle name="T_Book1_09c_PhandienNhaso9_ke hoach dau thau 30-6-2010 2 2" xfId="5246" xr:uid="{00000000-0005-0000-0000-0000F0140000}"/>
    <cellStyle name="T_Book1_09c_PhandienNhaso9_ke hoach dau thau 30-6-2010_BIEU KE HOACH  2015 (KTN 6.11 sua)" xfId="5247" xr:uid="{00000000-0005-0000-0000-0000F1140000}"/>
    <cellStyle name="T_Book1_09c_PhandienNhaso9_KH Von 2012 gui BKH 1" xfId="5248" xr:uid="{00000000-0005-0000-0000-0000F2140000}"/>
    <cellStyle name="T_Book1_09c_PhandienNhaso9_KH Von 2012 gui BKH 1 2" xfId="5249" xr:uid="{00000000-0005-0000-0000-0000F3140000}"/>
    <cellStyle name="T_Book1_09c_PhandienNhaso9_KH Von 2012 gui BKH 1 2 2" xfId="5250" xr:uid="{00000000-0005-0000-0000-0000F4140000}"/>
    <cellStyle name="T_Book1_09c_PhandienNhaso9_KH Von 2012 gui BKH 1_BIEU KE HOACH  2015 (KTN 6.11 sua)" xfId="5251" xr:uid="{00000000-0005-0000-0000-0000F5140000}"/>
    <cellStyle name="T_Book1_09c_PhandienNhaso9_QD ke hoach dau thau" xfId="5252" xr:uid="{00000000-0005-0000-0000-0000F6140000}"/>
    <cellStyle name="T_Book1_09c_PhandienNhaso9_QD ke hoach dau thau 2" xfId="5253" xr:uid="{00000000-0005-0000-0000-0000F7140000}"/>
    <cellStyle name="T_Book1_09c_PhandienNhaso9_QD ke hoach dau thau 2 2" xfId="5254" xr:uid="{00000000-0005-0000-0000-0000F8140000}"/>
    <cellStyle name="T_Book1_09c_PhandienNhaso9_QD ke hoach dau thau_BIEU KE HOACH  2015 (KTN 6.11 sua)" xfId="5255" xr:uid="{00000000-0005-0000-0000-0000F9140000}"/>
    <cellStyle name="T_Book1_09c_PhandienNhaso9_Ra soat KH von 2011 (Huy-11-11-11)" xfId="5256" xr:uid="{00000000-0005-0000-0000-0000FA140000}"/>
    <cellStyle name="T_Book1_09c_PhandienNhaso9_Ra soat KH von 2011 (Huy-11-11-11) 2" xfId="5257" xr:uid="{00000000-0005-0000-0000-0000FB140000}"/>
    <cellStyle name="T_Book1_09c_PhandienNhaso9_Ra soat KH von 2011 (Huy-11-11-11) 2 2" xfId="5258" xr:uid="{00000000-0005-0000-0000-0000FC140000}"/>
    <cellStyle name="T_Book1_09c_PhandienNhaso9_Ra soat KH von 2011 (Huy-11-11-11)_BIEU KE HOACH  2015 (KTN 6.11 sua)" xfId="5259" xr:uid="{00000000-0005-0000-0000-0000FD140000}"/>
    <cellStyle name="T_Book1_09c_PhandienNhaso9_tinh toan hoang ha" xfId="5260" xr:uid="{00000000-0005-0000-0000-0000FE140000}"/>
    <cellStyle name="T_Book1_09c_PhandienNhaso9_tinh toan hoang ha 2" xfId="5261" xr:uid="{00000000-0005-0000-0000-0000FF140000}"/>
    <cellStyle name="T_Book1_09c_PhandienNhaso9_tinh toan hoang ha 2 2" xfId="5262" xr:uid="{00000000-0005-0000-0000-000000150000}"/>
    <cellStyle name="T_Book1_09c_PhandienNhaso9_tinh toan hoang ha_BIEU KE HOACH  2015 (KTN 6.11 sua)" xfId="5263" xr:uid="{00000000-0005-0000-0000-000001150000}"/>
    <cellStyle name="T_Book1_09c_PhandienNhaso9_Tong von ĐTPT" xfId="5264" xr:uid="{00000000-0005-0000-0000-000002150000}"/>
    <cellStyle name="T_Book1_09c_PhandienNhaso9_Tong von ĐTPT 2" xfId="5265" xr:uid="{00000000-0005-0000-0000-000003150000}"/>
    <cellStyle name="T_Book1_09c_PhandienNhaso9_Tong von ĐTPT 2 2" xfId="5266" xr:uid="{00000000-0005-0000-0000-000004150000}"/>
    <cellStyle name="T_Book1_09c_PhandienNhaso9_Tong von ĐTPT_BIEU KE HOACH  2015 (KTN 6.11 sua)" xfId="5267" xr:uid="{00000000-0005-0000-0000-000005150000}"/>
    <cellStyle name="T_Book1_09c_PhandienNhaso9_Viec Huy dang lam" xfId="5268" xr:uid="{00000000-0005-0000-0000-000006150000}"/>
    <cellStyle name="T_Book1_09c_PhandienNhaso9_Viec Huy dang lam_CT 134" xfId="5269" xr:uid="{00000000-0005-0000-0000-000007150000}"/>
    <cellStyle name="T_Book1_09d_Phannuocnhaso9" xfId="5270" xr:uid="{00000000-0005-0000-0000-000008150000}"/>
    <cellStyle name="T_Book1_09d_Phannuocnhaso9_Bieu chi tieu KH 2014 (Huy-04-11)" xfId="5271" xr:uid="{00000000-0005-0000-0000-000009150000}"/>
    <cellStyle name="T_Book1_09d_Phannuocnhaso9_Bieu chi tieu KH 2014 (Huy-04-11) 2" xfId="5272" xr:uid="{00000000-0005-0000-0000-00000A150000}"/>
    <cellStyle name="T_Book1_09d_Phannuocnhaso9_bieu ke hoach dau thau" xfId="5273" xr:uid="{00000000-0005-0000-0000-00000B150000}"/>
    <cellStyle name="T_Book1_09d_Phannuocnhaso9_bieu ke hoach dau thau 2" xfId="5274" xr:uid="{00000000-0005-0000-0000-00000C150000}"/>
    <cellStyle name="T_Book1_09d_Phannuocnhaso9_bieu ke hoach dau thau 2 2" xfId="5275" xr:uid="{00000000-0005-0000-0000-00000D150000}"/>
    <cellStyle name="T_Book1_09d_Phannuocnhaso9_bieu ke hoach dau thau truong mam non SKH" xfId="5276" xr:uid="{00000000-0005-0000-0000-00000E150000}"/>
    <cellStyle name="T_Book1_09d_Phannuocnhaso9_bieu ke hoach dau thau truong mam non SKH 2" xfId="5277" xr:uid="{00000000-0005-0000-0000-00000F150000}"/>
    <cellStyle name="T_Book1_09d_Phannuocnhaso9_bieu ke hoach dau thau truong mam non SKH 2 2" xfId="5278" xr:uid="{00000000-0005-0000-0000-000010150000}"/>
    <cellStyle name="T_Book1_09d_Phannuocnhaso9_bieu ke hoach dau thau truong mam non SKH_BIEU KE HOACH  2015 (KTN 6.11 sua)" xfId="5279" xr:uid="{00000000-0005-0000-0000-000011150000}"/>
    <cellStyle name="T_Book1_09d_Phannuocnhaso9_bieu ke hoach dau thau_BIEU KE HOACH  2015 (KTN 6.11 sua)" xfId="5280" xr:uid="{00000000-0005-0000-0000-000012150000}"/>
    <cellStyle name="T_Book1_09d_Phannuocnhaso9_bieu tong hop lai kh von 2011 gui phong TH-KTDN" xfId="5281" xr:uid="{00000000-0005-0000-0000-000013150000}"/>
    <cellStyle name="T_Book1_09d_Phannuocnhaso9_bieu tong hop lai kh von 2011 gui phong TH-KTDN 2" xfId="5282" xr:uid="{00000000-0005-0000-0000-000014150000}"/>
    <cellStyle name="T_Book1_09d_Phannuocnhaso9_bieu tong hop lai kh von 2011 gui phong TH-KTDN 2 2" xfId="5283" xr:uid="{00000000-0005-0000-0000-000015150000}"/>
    <cellStyle name="T_Book1_09d_Phannuocnhaso9_bieu tong hop lai kh von 2011 gui phong TH-KTDN_BIEU KE HOACH  2015 (KTN 6.11 sua)" xfId="5284" xr:uid="{00000000-0005-0000-0000-000016150000}"/>
    <cellStyle name="T_Book1_09d_Phannuocnhaso9_Book1" xfId="5285" xr:uid="{00000000-0005-0000-0000-000017150000}"/>
    <cellStyle name="T_Book1_09d_Phannuocnhaso9_Book1 2" xfId="5286" xr:uid="{00000000-0005-0000-0000-000018150000}"/>
    <cellStyle name="T_Book1_09d_Phannuocnhaso9_Book1 2 2" xfId="5287" xr:uid="{00000000-0005-0000-0000-000019150000}"/>
    <cellStyle name="T_Book1_09d_Phannuocnhaso9_Book1_BIEU KE HOACH  2015 (KTN 6.11 sua)" xfId="5288" xr:uid="{00000000-0005-0000-0000-00001A150000}"/>
    <cellStyle name="T_Book1_09d_Phannuocnhaso9_Book1_Ke hoach 2010 (theo doi 11-8-2010)" xfId="5289" xr:uid="{00000000-0005-0000-0000-00001B150000}"/>
    <cellStyle name="T_Book1_09d_Phannuocnhaso9_Book1_Ke hoach 2010 (theo doi 11-8-2010) 2" xfId="5290" xr:uid="{00000000-0005-0000-0000-00001C150000}"/>
    <cellStyle name="T_Book1_09d_Phannuocnhaso9_Book1_Ke hoach 2010 (theo doi 11-8-2010) 2 2" xfId="5291" xr:uid="{00000000-0005-0000-0000-00001D150000}"/>
    <cellStyle name="T_Book1_09d_Phannuocnhaso9_Book1_Ke hoach 2010 (theo doi 11-8-2010)_BIEU KE HOACH  2015 (KTN 6.11 sua)" xfId="5292" xr:uid="{00000000-0005-0000-0000-00001E150000}"/>
    <cellStyle name="T_Book1_09d_Phannuocnhaso9_Book1_ke hoach dau thau 30-6-2010" xfId="5293" xr:uid="{00000000-0005-0000-0000-00001F150000}"/>
    <cellStyle name="T_Book1_09d_Phannuocnhaso9_Book1_ke hoach dau thau 30-6-2010 2" xfId="5294" xr:uid="{00000000-0005-0000-0000-000020150000}"/>
    <cellStyle name="T_Book1_09d_Phannuocnhaso9_Book1_ke hoach dau thau 30-6-2010 2 2" xfId="5295" xr:uid="{00000000-0005-0000-0000-000021150000}"/>
    <cellStyle name="T_Book1_09d_Phannuocnhaso9_Book1_ke hoach dau thau 30-6-2010_BIEU KE HOACH  2015 (KTN 6.11 sua)" xfId="5296" xr:uid="{00000000-0005-0000-0000-000022150000}"/>
    <cellStyle name="T_Book1_09d_Phannuocnhaso9_Copy of KH PHAN BO VON ĐỐI ỨNG NAM 2011 (30 TY phuong án gop WB)" xfId="5297" xr:uid="{00000000-0005-0000-0000-000023150000}"/>
    <cellStyle name="T_Book1_09d_Phannuocnhaso9_Copy of KH PHAN BO VON ĐỐI ỨNG NAM 2011 (30 TY phuong án gop WB) 2" xfId="5298" xr:uid="{00000000-0005-0000-0000-000024150000}"/>
    <cellStyle name="T_Book1_09d_Phannuocnhaso9_Copy of KH PHAN BO VON ĐỐI ỨNG NAM 2011 (30 TY phuong án gop WB) 2 2" xfId="5299" xr:uid="{00000000-0005-0000-0000-000025150000}"/>
    <cellStyle name="T_Book1_09d_Phannuocnhaso9_Copy of KH PHAN BO VON ĐỐI ỨNG NAM 2011 (30 TY phuong án gop WB)_BIEU KE HOACH  2015 (KTN 6.11 sua)" xfId="5300" xr:uid="{00000000-0005-0000-0000-000026150000}"/>
    <cellStyle name="T_Book1_09d_Phannuocnhaso9_DTTD chieng chan Tham lai 29-9-2009" xfId="5301" xr:uid="{00000000-0005-0000-0000-000027150000}"/>
    <cellStyle name="T_Book1_09d_Phannuocnhaso9_DTTD chieng chan Tham lai 29-9-2009 2" xfId="5302" xr:uid="{00000000-0005-0000-0000-000028150000}"/>
    <cellStyle name="T_Book1_09d_Phannuocnhaso9_DTTD chieng chan Tham lai 29-9-2009 2 2" xfId="5303" xr:uid="{00000000-0005-0000-0000-000029150000}"/>
    <cellStyle name="T_Book1_09d_Phannuocnhaso9_DTTD chieng chan Tham lai 29-9-2009_BIEU KE HOACH  2015 (KTN 6.11 sua)" xfId="5304" xr:uid="{00000000-0005-0000-0000-00002A150000}"/>
    <cellStyle name="T_Book1_09d_Phannuocnhaso9_dự toán 30a 2013" xfId="5309" xr:uid="{00000000-0005-0000-0000-00002F150000}"/>
    <cellStyle name="T_Book1_09d_Phannuocnhaso9_Du toan nuoc San Thang (GD2)" xfId="5305" xr:uid="{00000000-0005-0000-0000-00002B150000}"/>
    <cellStyle name="T_Book1_09d_Phannuocnhaso9_Du toan nuoc San Thang (GD2) 2" xfId="5306" xr:uid="{00000000-0005-0000-0000-00002C150000}"/>
    <cellStyle name="T_Book1_09d_Phannuocnhaso9_Du toan nuoc San Thang (GD2) 2 2" xfId="5307" xr:uid="{00000000-0005-0000-0000-00002D150000}"/>
    <cellStyle name="T_Book1_09d_Phannuocnhaso9_Du toan nuoc San Thang (GD2)_BIEU KE HOACH  2015 (KTN 6.11 sua)" xfId="5308" xr:uid="{00000000-0005-0000-0000-00002E150000}"/>
    <cellStyle name="T_Book1_09d_Phannuocnhaso9_Ke hoach 2010 (theo doi 11-8-2010)" xfId="5310" xr:uid="{00000000-0005-0000-0000-000030150000}"/>
    <cellStyle name="T_Book1_09d_Phannuocnhaso9_Ke hoach 2010 (theo doi 11-8-2010) 2" xfId="5311" xr:uid="{00000000-0005-0000-0000-000031150000}"/>
    <cellStyle name="T_Book1_09d_Phannuocnhaso9_Ke hoach 2010 (theo doi 11-8-2010) 2 2" xfId="5312" xr:uid="{00000000-0005-0000-0000-000032150000}"/>
    <cellStyle name="T_Book1_09d_Phannuocnhaso9_Ke hoach 2010 (theo doi 11-8-2010)_BIEU KE HOACH  2015 (KTN 6.11 sua)" xfId="5313" xr:uid="{00000000-0005-0000-0000-000033150000}"/>
    <cellStyle name="T_Book1_09d_Phannuocnhaso9_ke hoach dau thau 30-6-2010" xfId="5314" xr:uid="{00000000-0005-0000-0000-000034150000}"/>
    <cellStyle name="T_Book1_09d_Phannuocnhaso9_ke hoach dau thau 30-6-2010 2" xfId="5315" xr:uid="{00000000-0005-0000-0000-000035150000}"/>
    <cellStyle name="T_Book1_09d_Phannuocnhaso9_ke hoach dau thau 30-6-2010 2 2" xfId="5316" xr:uid="{00000000-0005-0000-0000-000036150000}"/>
    <cellStyle name="T_Book1_09d_Phannuocnhaso9_ke hoach dau thau 30-6-2010_BIEU KE HOACH  2015 (KTN 6.11 sua)" xfId="5317" xr:uid="{00000000-0005-0000-0000-000037150000}"/>
    <cellStyle name="T_Book1_09d_Phannuocnhaso9_KH Von 2012 gui BKH 1" xfId="5318" xr:uid="{00000000-0005-0000-0000-000038150000}"/>
    <cellStyle name="T_Book1_09d_Phannuocnhaso9_KH Von 2012 gui BKH 1 2" xfId="5319" xr:uid="{00000000-0005-0000-0000-000039150000}"/>
    <cellStyle name="T_Book1_09d_Phannuocnhaso9_KH Von 2012 gui BKH 1 2 2" xfId="5320" xr:uid="{00000000-0005-0000-0000-00003A150000}"/>
    <cellStyle name="T_Book1_09d_Phannuocnhaso9_KH Von 2012 gui BKH 1_BIEU KE HOACH  2015 (KTN 6.11 sua)" xfId="5321" xr:uid="{00000000-0005-0000-0000-00003B150000}"/>
    <cellStyle name="T_Book1_09d_Phannuocnhaso9_QD ke hoach dau thau" xfId="5322" xr:uid="{00000000-0005-0000-0000-00003C150000}"/>
    <cellStyle name="T_Book1_09d_Phannuocnhaso9_QD ke hoach dau thau 2" xfId="5323" xr:uid="{00000000-0005-0000-0000-00003D150000}"/>
    <cellStyle name="T_Book1_09d_Phannuocnhaso9_QD ke hoach dau thau 2 2" xfId="5324" xr:uid="{00000000-0005-0000-0000-00003E150000}"/>
    <cellStyle name="T_Book1_09d_Phannuocnhaso9_QD ke hoach dau thau_BIEU KE HOACH  2015 (KTN 6.11 sua)" xfId="5325" xr:uid="{00000000-0005-0000-0000-00003F150000}"/>
    <cellStyle name="T_Book1_09d_Phannuocnhaso9_Ra soat KH von 2011 (Huy-11-11-11)" xfId="5326" xr:uid="{00000000-0005-0000-0000-000040150000}"/>
    <cellStyle name="T_Book1_09d_Phannuocnhaso9_Ra soat KH von 2011 (Huy-11-11-11) 2" xfId="5327" xr:uid="{00000000-0005-0000-0000-000041150000}"/>
    <cellStyle name="T_Book1_09d_Phannuocnhaso9_Ra soat KH von 2011 (Huy-11-11-11) 2 2" xfId="5328" xr:uid="{00000000-0005-0000-0000-000042150000}"/>
    <cellStyle name="T_Book1_09d_Phannuocnhaso9_Ra soat KH von 2011 (Huy-11-11-11)_BIEU KE HOACH  2015 (KTN 6.11 sua)" xfId="5329" xr:uid="{00000000-0005-0000-0000-000043150000}"/>
    <cellStyle name="T_Book1_09d_Phannuocnhaso9_tinh toan hoang ha" xfId="5330" xr:uid="{00000000-0005-0000-0000-000044150000}"/>
    <cellStyle name="T_Book1_09d_Phannuocnhaso9_tinh toan hoang ha 2" xfId="5331" xr:uid="{00000000-0005-0000-0000-000045150000}"/>
    <cellStyle name="T_Book1_09d_Phannuocnhaso9_tinh toan hoang ha 2 2" xfId="5332" xr:uid="{00000000-0005-0000-0000-000046150000}"/>
    <cellStyle name="T_Book1_09d_Phannuocnhaso9_tinh toan hoang ha_BIEU KE HOACH  2015 (KTN 6.11 sua)" xfId="5333" xr:uid="{00000000-0005-0000-0000-000047150000}"/>
    <cellStyle name="T_Book1_09d_Phannuocnhaso9_Tong von ĐTPT" xfId="5334" xr:uid="{00000000-0005-0000-0000-000048150000}"/>
    <cellStyle name="T_Book1_09d_Phannuocnhaso9_Tong von ĐTPT 2" xfId="5335" xr:uid="{00000000-0005-0000-0000-000049150000}"/>
    <cellStyle name="T_Book1_09d_Phannuocnhaso9_Tong von ĐTPT 2 2" xfId="5336" xr:uid="{00000000-0005-0000-0000-00004A150000}"/>
    <cellStyle name="T_Book1_09d_Phannuocnhaso9_Tong von ĐTPT_BIEU KE HOACH  2015 (KTN 6.11 sua)" xfId="5337" xr:uid="{00000000-0005-0000-0000-00004B150000}"/>
    <cellStyle name="T_Book1_09d_Phannuocnhaso9_Viec Huy dang lam" xfId="5338" xr:uid="{00000000-0005-0000-0000-00004C150000}"/>
    <cellStyle name="T_Book1_09d_Phannuocnhaso9_Viec Huy dang lam_CT 134" xfId="5339" xr:uid="{00000000-0005-0000-0000-00004D150000}"/>
    <cellStyle name="T_Book1_09f_TienluongThannhaso9" xfId="5340" xr:uid="{00000000-0005-0000-0000-00004E150000}"/>
    <cellStyle name="T_Book1_09f_TienluongThannhaso9_Bieu chi tieu KH 2014 (Huy-04-11)" xfId="5341" xr:uid="{00000000-0005-0000-0000-00004F150000}"/>
    <cellStyle name="T_Book1_09f_TienluongThannhaso9_Bieu chi tieu KH 2014 (Huy-04-11) 2" xfId="5342" xr:uid="{00000000-0005-0000-0000-000050150000}"/>
    <cellStyle name="T_Book1_09f_TienluongThannhaso9_bieu ke hoach dau thau" xfId="5343" xr:uid="{00000000-0005-0000-0000-000051150000}"/>
    <cellStyle name="T_Book1_09f_TienluongThannhaso9_bieu ke hoach dau thau 2" xfId="5344" xr:uid="{00000000-0005-0000-0000-000052150000}"/>
    <cellStyle name="T_Book1_09f_TienluongThannhaso9_bieu ke hoach dau thau 2 2" xfId="5345" xr:uid="{00000000-0005-0000-0000-000053150000}"/>
    <cellStyle name="T_Book1_09f_TienluongThannhaso9_bieu ke hoach dau thau truong mam non SKH" xfId="5346" xr:uid="{00000000-0005-0000-0000-000054150000}"/>
    <cellStyle name="T_Book1_09f_TienluongThannhaso9_bieu ke hoach dau thau truong mam non SKH 2" xfId="5347" xr:uid="{00000000-0005-0000-0000-000055150000}"/>
    <cellStyle name="T_Book1_09f_TienluongThannhaso9_bieu ke hoach dau thau truong mam non SKH 2 2" xfId="5348" xr:uid="{00000000-0005-0000-0000-000056150000}"/>
    <cellStyle name="T_Book1_09f_TienluongThannhaso9_bieu ke hoach dau thau truong mam non SKH_BIEU KE HOACH  2015 (KTN 6.11 sua)" xfId="5349" xr:uid="{00000000-0005-0000-0000-000057150000}"/>
    <cellStyle name="T_Book1_09f_TienluongThannhaso9_bieu ke hoach dau thau_BIEU KE HOACH  2015 (KTN 6.11 sua)" xfId="5350" xr:uid="{00000000-0005-0000-0000-000058150000}"/>
    <cellStyle name="T_Book1_09f_TienluongThannhaso9_bieu tong hop lai kh von 2011 gui phong TH-KTDN" xfId="5351" xr:uid="{00000000-0005-0000-0000-000059150000}"/>
    <cellStyle name="T_Book1_09f_TienluongThannhaso9_bieu tong hop lai kh von 2011 gui phong TH-KTDN 2" xfId="5352" xr:uid="{00000000-0005-0000-0000-00005A150000}"/>
    <cellStyle name="T_Book1_09f_TienluongThannhaso9_bieu tong hop lai kh von 2011 gui phong TH-KTDN 2 2" xfId="5353" xr:uid="{00000000-0005-0000-0000-00005B150000}"/>
    <cellStyle name="T_Book1_09f_TienluongThannhaso9_bieu tong hop lai kh von 2011 gui phong TH-KTDN_BIEU KE HOACH  2015 (KTN 6.11 sua)" xfId="5354" xr:uid="{00000000-0005-0000-0000-00005C150000}"/>
    <cellStyle name="T_Book1_09f_TienluongThannhaso9_Book1" xfId="5355" xr:uid="{00000000-0005-0000-0000-00005D150000}"/>
    <cellStyle name="T_Book1_09f_TienluongThannhaso9_Book1 2" xfId="5356" xr:uid="{00000000-0005-0000-0000-00005E150000}"/>
    <cellStyle name="T_Book1_09f_TienluongThannhaso9_Book1 2 2" xfId="5357" xr:uid="{00000000-0005-0000-0000-00005F150000}"/>
    <cellStyle name="T_Book1_09f_TienluongThannhaso9_Book1_BIEU KE HOACH  2015 (KTN 6.11 sua)" xfId="5358" xr:uid="{00000000-0005-0000-0000-000060150000}"/>
    <cellStyle name="T_Book1_09f_TienluongThannhaso9_Book1_Ke hoach 2010 (theo doi 11-8-2010)" xfId="5359" xr:uid="{00000000-0005-0000-0000-000061150000}"/>
    <cellStyle name="T_Book1_09f_TienluongThannhaso9_Book1_Ke hoach 2010 (theo doi 11-8-2010) 2" xfId="5360" xr:uid="{00000000-0005-0000-0000-000062150000}"/>
    <cellStyle name="T_Book1_09f_TienluongThannhaso9_Book1_Ke hoach 2010 (theo doi 11-8-2010) 2 2" xfId="5361" xr:uid="{00000000-0005-0000-0000-000063150000}"/>
    <cellStyle name="T_Book1_09f_TienluongThannhaso9_Book1_Ke hoach 2010 (theo doi 11-8-2010)_BIEU KE HOACH  2015 (KTN 6.11 sua)" xfId="5362" xr:uid="{00000000-0005-0000-0000-000064150000}"/>
    <cellStyle name="T_Book1_09f_TienluongThannhaso9_Book1_ke hoach dau thau 30-6-2010" xfId="5363" xr:uid="{00000000-0005-0000-0000-000065150000}"/>
    <cellStyle name="T_Book1_09f_TienluongThannhaso9_Book1_ke hoach dau thau 30-6-2010 2" xfId="5364" xr:uid="{00000000-0005-0000-0000-000066150000}"/>
    <cellStyle name="T_Book1_09f_TienluongThannhaso9_Book1_ke hoach dau thau 30-6-2010 2 2" xfId="5365" xr:uid="{00000000-0005-0000-0000-000067150000}"/>
    <cellStyle name="T_Book1_09f_TienluongThannhaso9_Book1_ke hoach dau thau 30-6-2010_BIEU KE HOACH  2015 (KTN 6.11 sua)" xfId="5366" xr:uid="{00000000-0005-0000-0000-000068150000}"/>
    <cellStyle name="T_Book1_09f_TienluongThannhaso9_Copy of KH PHAN BO VON ĐỐI ỨNG NAM 2011 (30 TY phuong án gop WB)" xfId="5367" xr:uid="{00000000-0005-0000-0000-000069150000}"/>
    <cellStyle name="T_Book1_09f_TienluongThannhaso9_Copy of KH PHAN BO VON ĐỐI ỨNG NAM 2011 (30 TY phuong án gop WB) 2" xfId="5368" xr:uid="{00000000-0005-0000-0000-00006A150000}"/>
    <cellStyle name="T_Book1_09f_TienluongThannhaso9_Copy of KH PHAN BO VON ĐỐI ỨNG NAM 2011 (30 TY phuong án gop WB) 2 2" xfId="5369" xr:uid="{00000000-0005-0000-0000-00006B150000}"/>
    <cellStyle name="T_Book1_09f_TienluongThannhaso9_Copy of KH PHAN BO VON ĐỐI ỨNG NAM 2011 (30 TY phuong án gop WB)_BIEU KE HOACH  2015 (KTN 6.11 sua)" xfId="5370" xr:uid="{00000000-0005-0000-0000-00006C150000}"/>
    <cellStyle name="T_Book1_09f_TienluongThannhaso9_DTTD chieng chan Tham lai 29-9-2009" xfId="5371" xr:uid="{00000000-0005-0000-0000-00006D150000}"/>
    <cellStyle name="T_Book1_09f_TienluongThannhaso9_DTTD chieng chan Tham lai 29-9-2009 2" xfId="5372" xr:uid="{00000000-0005-0000-0000-00006E150000}"/>
    <cellStyle name="T_Book1_09f_TienluongThannhaso9_DTTD chieng chan Tham lai 29-9-2009 2 2" xfId="5373" xr:uid="{00000000-0005-0000-0000-00006F150000}"/>
    <cellStyle name="T_Book1_09f_TienluongThannhaso9_DTTD chieng chan Tham lai 29-9-2009_BIEU KE HOACH  2015 (KTN 6.11 sua)" xfId="5374" xr:uid="{00000000-0005-0000-0000-000070150000}"/>
    <cellStyle name="T_Book1_09f_TienluongThannhaso9_dự toán 30a 2013" xfId="5379" xr:uid="{00000000-0005-0000-0000-000075150000}"/>
    <cellStyle name="T_Book1_09f_TienluongThannhaso9_Du toan nuoc San Thang (GD2)" xfId="5375" xr:uid="{00000000-0005-0000-0000-000071150000}"/>
    <cellStyle name="T_Book1_09f_TienluongThannhaso9_Du toan nuoc San Thang (GD2) 2" xfId="5376" xr:uid="{00000000-0005-0000-0000-000072150000}"/>
    <cellStyle name="T_Book1_09f_TienluongThannhaso9_Du toan nuoc San Thang (GD2) 2 2" xfId="5377" xr:uid="{00000000-0005-0000-0000-000073150000}"/>
    <cellStyle name="T_Book1_09f_TienluongThannhaso9_Du toan nuoc San Thang (GD2)_BIEU KE HOACH  2015 (KTN 6.11 sua)" xfId="5378" xr:uid="{00000000-0005-0000-0000-000074150000}"/>
    <cellStyle name="T_Book1_09f_TienluongThannhaso9_Ke hoach 2010 (theo doi 11-8-2010)" xfId="5380" xr:uid="{00000000-0005-0000-0000-000076150000}"/>
    <cellStyle name="T_Book1_09f_TienluongThannhaso9_Ke hoach 2010 (theo doi 11-8-2010) 2" xfId="5381" xr:uid="{00000000-0005-0000-0000-000077150000}"/>
    <cellStyle name="T_Book1_09f_TienluongThannhaso9_Ke hoach 2010 (theo doi 11-8-2010) 2 2" xfId="5382" xr:uid="{00000000-0005-0000-0000-000078150000}"/>
    <cellStyle name="T_Book1_09f_TienluongThannhaso9_Ke hoach 2010 (theo doi 11-8-2010)_BIEU KE HOACH  2015 (KTN 6.11 sua)" xfId="5383" xr:uid="{00000000-0005-0000-0000-000079150000}"/>
    <cellStyle name="T_Book1_09f_TienluongThannhaso9_ke hoach dau thau 30-6-2010" xfId="5384" xr:uid="{00000000-0005-0000-0000-00007A150000}"/>
    <cellStyle name="T_Book1_09f_TienluongThannhaso9_ke hoach dau thau 30-6-2010 2" xfId="5385" xr:uid="{00000000-0005-0000-0000-00007B150000}"/>
    <cellStyle name="T_Book1_09f_TienluongThannhaso9_ke hoach dau thau 30-6-2010 2 2" xfId="5386" xr:uid="{00000000-0005-0000-0000-00007C150000}"/>
    <cellStyle name="T_Book1_09f_TienluongThannhaso9_ke hoach dau thau 30-6-2010_BIEU KE HOACH  2015 (KTN 6.11 sua)" xfId="5387" xr:uid="{00000000-0005-0000-0000-00007D150000}"/>
    <cellStyle name="T_Book1_09f_TienluongThannhaso9_KH Von 2012 gui BKH 1" xfId="5388" xr:uid="{00000000-0005-0000-0000-00007E150000}"/>
    <cellStyle name="T_Book1_09f_TienluongThannhaso9_KH Von 2012 gui BKH 1 2" xfId="5389" xr:uid="{00000000-0005-0000-0000-00007F150000}"/>
    <cellStyle name="T_Book1_09f_TienluongThannhaso9_KH Von 2012 gui BKH 1 2 2" xfId="5390" xr:uid="{00000000-0005-0000-0000-000080150000}"/>
    <cellStyle name="T_Book1_09f_TienluongThannhaso9_KH Von 2012 gui BKH 1_BIEU KE HOACH  2015 (KTN 6.11 sua)" xfId="5391" xr:uid="{00000000-0005-0000-0000-000081150000}"/>
    <cellStyle name="T_Book1_09f_TienluongThannhaso9_QD ke hoach dau thau" xfId="5392" xr:uid="{00000000-0005-0000-0000-000082150000}"/>
    <cellStyle name="T_Book1_09f_TienluongThannhaso9_QD ke hoach dau thau 2" xfId="5393" xr:uid="{00000000-0005-0000-0000-000083150000}"/>
    <cellStyle name="T_Book1_09f_TienluongThannhaso9_QD ke hoach dau thau 2 2" xfId="5394" xr:uid="{00000000-0005-0000-0000-000084150000}"/>
    <cellStyle name="T_Book1_09f_TienluongThannhaso9_QD ke hoach dau thau_BIEU KE HOACH  2015 (KTN 6.11 sua)" xfId="5395" xr:uid="{00000000-0005-0000-0000-000085150000}"/>
    <cellStyle name="T_Book1_09f_TienluongThannhaso9_Ra soat KH von 2011 (Huy-11-11-11)" xfId="5396" xr:uid="{00000000-0005-0000-0000-000086150000}"/>
    <cellStyle name="T_Book1_09f_TienluongThannhaso9_Ra soat KH von 2011 (Huy-11-11-11) 2" xfId="5397" xr:uid="{00000000-0005-0000-0000-000087150000}"/>
    <cellStyle name="T_Book1_09f_TienluongThannhaso9_Ra soat KH von 2011 (Huy-11-11-11) 2 2" xfId="5398" xr:uid="{00000000-0005-0000-0000-000088150000}"/>
    <cellStyle name="T_Book1_09f_TienluongThannhaso9_Ra soat KH von 2011 (Huy-11-11-11)_BIEU KE HOACH  2015 (KTN 6.11 sua)" xfId="5399" xr:uid="{00000000-0005-0000-0000-000089150000}"/>
    <cellStyle name="T_Book1_09f_TienluongThannhaso9_tinh toan hoang ha" xfId="5400" xr:uid="{00000000-0005-0000-0000-00008A150000}"/>
    <cellStyle name="T_Book1_09f_TienluongThannhaso9_tinh toan hoang ha 2" xfId="5401" xr:uid="{00000000-0005-0000-0000-00008B150000}"/>
    <cellStyle name="T_Book1_09f_TienluongThannhaso9_tinh toan hoang ha 2 2" xfId="5402" xr:uid="{00000000-0005-0000-0000-00008C150000}"/>
    <cellStyle name="T_Book1_09f_TienluongThannhaso9_tinh toan hoang ha_BIEU KE HOACH  2015 (KTN 6.11 sua)" xfId="5403" xr:uid="{00000000-0005-0000-0000-00008D150000}"/>
    <cellStyle name="T_Book1_09f_TienluongThannhaso9_Tong von ĐTPT" xfId="5404" xr:uid="{00000000-0005-0000-0000-00008E150000}"/>
    <cellStyle name="T_Book1_09f_TienluongThannhaso9_Tong von ĐTPT 2" xfId="5405" xr:uid="{00000000-0005-0000-0000-00008F150000}"/>
    <cellStyle name="T_Book1_09f_TienluongThannhaso9_Tong von ĐTPT 2 2" xfId="5406" xr:uid="{00000000-0005-0000-0000-000090150000}"/>
    <cellStyle name="T_Book1_09f_TienluongThannhaso9_Tong von ĐTPT_BIEU KE HOACH  2015 (KTN 6.11 sua)" xfId="5407" xr:uid="{00000000-0005-0000-0000-000091150000}"/>
    <cellStyle name="T_Book1_09f_TienluongThannhaso9_Viec Huy dang lam" xfId="5408" xr:uid="{00000000-0005-0000-0000-000092150000}"/>
    <cellStyle name="T_Book1_09f_TienluongThannhaso9_Viec Huy dang lam_CT 134" xfId="5409" xr:uid="{00000000-0005-0000-0000-000093150000}"/>
    <cellStyle name="T_Book1_1" xfId="5410" xr:uid="{00000000-0005-0000-0000-000094150000}"/>
    <cellStyle name="T_Book1_1 2" xfId="5411" xr:uid="{00000000-0005-0000-0000-000095150000}"/>
    <cellStyle name="T_Book1_1 2 2" xfId="5412" xr:uid="{00000000-0005-0000-0000-000096150000}"/>
    <cellStyle name="T_Book1_1 3" xfId="5413" xr:uid="{00000000-0005-0000-0000-000097150000}"/>
    <cellStyle name="T_Book1_1 4" xfId="5414" xr:uid="{00000000-0005-0000-0000-000098150000}"/>
    <cellStyle name="T_Book1_1_Bao cao danh muc cac cong trinh tren dia ban huyen 4-2010" xfId="5415" xr:uid="{00000000-0005-0000-0000-000099150000}"/>
    <cellStyle name="T_Book1_1_Bao cao TPCP" xfId="5416" xr:uid="{00000000-0005-0000-0000-00009A150000}"/>
    <cellStyle name="T_Book1_1_Bao cao TPCP 2" xfId="5417" xr:uid="{00000000-0005-0000-0000-00009B150000}"/>
    <cellStyle name="T_Book1_1_Bao cao TPCP 2 2" xfId="5418" xr:uid="{00000000-0005-0000-0000-00009C150000}"/>
    <cellStyle name="T_Book1_1_Bao cao TPCP_BIEU KE HOACH  2015 (KTN 6.11 sua)" xfId="5419" xr:uid="{00000000-0005-0000-0000-00009D150000}"/>
    <cellStyle name="T_Book1_1_bao_cao_TH_th_cong_tac_dau_thau_-_ngay251209" xfId="5420" xr:uid="{00000000-0005-0000-0000-00009E150000}"/>
    <cellStyle name="T_Book1_1_Bieu chi tieu KH 2014 (Huy-04-11)" xfId="5421" xr:uid="{00000000-0005-0000-0000-00009F150000}"/>
    <cellStyle name="T_Book1_1_BIEU KE HOACH  2015 (KTN 6.11 sua)" xfId="5422" xr:uid="{00000000-0005-0000-0000-0000A0150000}"/>
    <cellStyle name="T_Book1_1_bieu ke hoach dau thau" xfId="5423" xr:uid="{00000000-0005-0000-0000-0000A1150000}"/>
    <cellStyle name="T_Book1_1_bieu ke hoach dau thau 2" xfId="5424" xr:uid="{00000000-0005-0000-0000-0000A2150000}"/>
    <cellStyle name="T_Book1_1_bieu ke hoach dau thau truong mam non SKH" xfId="5425" xr:uid="{00000000-0005-0000-0000-0000A3150000}"/>
    <cellStyle name="T_Book1_1_bieu ke hoach dau thau truong mam non SKH 2" xfId="5426" xr:uid="{00000000-0005-0000-0000-0000A4150000}"/>
    <cellStyle name="T_Book1_1_bieu ke hoach dau thau truong mam non SKH_BIEU KE HOACH  2015 (KTN 6.11 sua)" xfId="5427" xr:uid="{00000000-0005-0000-0000-0000A5150000}"/>
    <cellStyle name="T_Book1_1_bieu ke hoach dau thau_BIEU KE HOACH  2015 (KTN 6.11 sua)" xfId="5428" xr:uid="{00000000-0005-0000-0000-0000A6150000}"/>
    <cellStyle name="T_Book1_1_bieu tong hop lai kh von 2011 gui phong TH-KTDN" xfId="5429" xr:uid="{00000000-0005-0000-0000-0000A7150000}"/>
    <cellStyle name="T_Book1_1_bieu tong hop lai kh von 2011 gui phong TH-KTDN 2" xfId="5430" xr:uid="{00000000-0005-0000-0000-0000A8150000}"/>
    <cellStyle name="T_Book1_1_bieu tong hop lai kh von 2011 gui phong TH-KTDN 2 2" xfId="5431" xr:uid="{00000000-0005-0000-0000-0000A9150000}"/>
    <cellStyle name="T_Book1_1_bieu tong hop lai kh von 2011 gui phong TH-KTDN_BIEU KE HOACH  2015 (KTN 6.11 sua)" xfId="5432" xr:uid="{00000000-0005-0000-0000-0000AA150000}"/>
    <cellStyle name="T_Book1_1_BIỂU TỔNG HỢP LẦN CUỐI SỬA THEO NGHI QUYẾT SỐ 81" xfId="5436" xr:uid="{00000000-0005-0000-0000-0000AE150000}"/>
    <cellStyle name="T_Book1_1_Bieu tong hop nhu cau ung 2011 da chon loc -Mien nui" xfId="5433" xr:uid="{00000000-0005-0000-0000-0000AB150000}"/>
    <cellStyle name="T_Book1_1_Bieu tong hop nhu cau ung 2011 da chon loc -Mien nui 2" xfId="5434" xr:uid="{00000000-0005-0000-0000-0000AC150000}"/>
    <cellStyle name="T_Book1_1_Bieu tong hop nhu cau ung 2011 da chon loc -Mien nui_CT 134" xfId="5435" xr:uid="{00000000-0005-0000-0000-0000AD150000}"/>
    <cellStyle name="T_Book1_1_Book1" xfId="5437" xr:uid="{00000000-0005-0000-0000-0000AF150000}"/>
    <cellStyle name="T_Book1_1_Book1 2" xfId="5438" xr:uid="{00000000-0005-0000-0000-0000B0150000}"/>
    <cellStyle name="T_Book1_1_Book1 3" xfId="5439" xr:uid="{00000000-0005-0000-0000-0000B1150000}"/>
    <cellStyle name="T_Book1_1_Book1_1" xfId="5440" xr:uid="{00000000-0005-0000-0000-0000B2150000}"/>
    <cellStyle name="T_Book1_1_Book1_1 2" xfId="5441" xr:uid="{00000000-0005-0000-0000-0000B3150000}"/>
    <cellStyle name="T_Book1_1_Book1_1 2 2" xfId="5442" xr:uid="{00000000-0005-0000-0000-0000B4150000}"/>
    <cellStyle name="T_Book1_1_Book1_1_Bao cao TPCP" xfId="5443" xr:uid="{00000000-0005-0000-0000-0000B5150000}"/>
    <cellStyle name="T_Book1_1_Book1_1_BIEU KE HOACH  2015 (KTN 6.11 sua)" xfId="5444" xr:uid="{00000000-0005-0000-0000-0000B6150000}"/>
    <cellStyle name="T_Book1_1_Book1_1_dự toán 30a 2013" xfId="5445" xr:uid="{00000000-0005-0000-0000-0000B7150000}"/>
    <cellStyle name="T_Book1_1_Book1_1_Ke hoach 2010 (theo doi 11-8-2010)" xfId="5446" xr:uid="{00000000-0005-0000-0000-0000B8150000}"/>
    <cellStyle name="T_Book1_1_Book1_1_ke hoach dau thau 30-6-2010" xfId="5447" xr:uid="{00000000-0005-0000-0000-0000B9150000}"/>
    <cellStyle name="T_Book1_1_Book1_1_ke hoach dau thau 30-6-2010 2" xfId="5448" xr:uid="{00000000-0005-0000-0000-0000BA150000}"/>
    <cellStyle name="T_Book1_1_Book1_1_ke hoach dau thau 30-6-2010_BIEU KE HOACH  2015 (KTN 6.11 sua)" xfId="5449" xr:uid="{00000000-0005-0000-0000-0000BB150000}"/>
    <cellStyle name="T_Book1_1_Book1_1_Ra soat KH von 2011 (Huy-11-11-11)" xfId="5450" xr:uid="{00000000-0005-0000-0000-0000BC150000}"/>
    <cellStyle name="T_Book1_1_Book1_1_Ra soat KH von 2011 (Huy-11-11-11) 2" xfId="5451" xr:uid="{00000000-0005-0000-0000-0000BD150000}"/>
    <cellStyle name="T_Book1_1_Book1_1_Ra soat KH von 2011 (Huy-11-11-11) 2 2" xfId="5452" xr:uid="{00000000-0005-0000-0000-0000BE150000}"/>
    <cellStyle name="T_Book1_1_Book1_1_Ra soat KH von 2011 (Huy-11-11-11)_BIEU KE HOACH  2015 (KTN 6.11 sua)" xfId="5453" xr:uid="{00000000-0005-0000-0000-0000BF150000}"/>
    <cellStyle name="T_Book1_1_Book1_1_Viec Huy dang lam" xfId="5454" xr:uid="{00000000-0005-0000-0000-0000C0150000}"/>
    <cellStyle name="T_Book1_1_Book1_2" xfId="5455" xr:uid="{00000000-0005-0000-0000-0000C1150000}"/>
    <cellStyle name="T_Book1_1_Book1_2 2" xfId="5456" xr:uid="{00000000-0005-0000-0000-0000C2150000}"/>
    <cellStyle name="T_Book1_1_Book1_2_BIEU KE HOACH  2015 (KTN 6.11 sua)" xfId="5457" xr:uid="{00000000-0005-0000-0000-0000C3150000}"/>
    <cellStyle name="T_Book1_1_Book1_2_Ke hoach 2010 (theo doi 11-8-2010)" xfId="5458" xr:uid="{00000000-0005-0000-0000-0000C4150000}"/>
    <cellStyle name="T_Book1_1_Book1_2_Ke hoach 2010 (theo doi 11-8-2010) 2" xfId="5459" xr:uid="{00000000-0005-0000-0000-0000C5150000}"/>
    <cellStyle name="T_Book1_1_Book1_2_Ke hoach 2010 (theo doi 11-8-2010)_BIEU KE HOACH  2015 (KTN 6.11 sua)" xfId="5460" xr:uid="{00000000-0005-0000-0000-0000C6150000}"/>
    <cellStyle name="T_Book1_1_Book1_3" xfId="5461" xr:uid="{00000000-0005-0000-0000-0000C7150000}"/>
    <cellStyle name="T_Book1_1_Book1_3 2" xfId="5462" xr:uid="{00000000-0005-0000-0000-0000C8150000}"/>
    <cellStyle name="T_Book1_1_Book1_3 2 2" xfId="5463" xr:uid="{00000000-0005-0000-0000-0000C9150000}"/>
    <cellStyle name="T_Book1_1_Book1_3_BIEU KE HOACH  2015 (KTN 6.11 sua)" xfId="5464" xr:uid="{00000000-0005-0000-0000-0000CA150000}"/>
    <cellStyle name="T_Book1_1_Book1_Bao cao 9 thang  XDCB" xfId="5465" xr:uid="{00000000-0005-0000-0000-0000CB150000}"/>
    <cellStyle name="T_Book1_1_Book1_Bao cao phòng lao động phụ lục 3" xfId="5466" xr:uid="{00000000-0005-0000-0000-0000CC150000}"/>
    <cellStyle name="T_Book1_1_Book1_Bao cao TPCP" xfId="5467" xr:uid="{00000000-0005-0000-0000-0000CD150000}"/>
    <cellStyle name="T_Book1_1_Book1_Bao cao TPCP 2" xfId="5468" xr:uid="{00000000-0005-0000-0000-0000CE150000}"/>
    <cellStyle name="T_Book1_1_Book1_Bao cao TPCP_BIEU KE HOACH  2015 (KTN 6.11 sua)" xfId="5469" xr:uid="{00000000-0005-0000-0000-0000CF150000}"/>
    <cellStyle name="T_Book1_1_Book1_DTTD chieng chan Tham lai 29-9-2009" xfId="5470" xr:uid="{00000000-0005-0000-0000-0000D0150000}"/>
    <cellStyle name="T_Book1_1_Book1_dự toán 30a 2013" xfId="5471" xr:uid="{00000000-0005-0000-0000-0000D1150000}"/>
    <cellStyle name="T_Book1_1_Book1_Ke hoach 2010 (theo doi 11-8-2010)" xfId="5472" xr:uid="{00000000-0005-0000-0000-0000D2150000}"/>
    <cellStyle name="T_Book1_1_Book1_Ke hoach 2010 (theo doi 11-8-2010) 2" xfId="5473" xr:uid="{00000000-0005-0000-0000-0000D3150000}"/>
    <cellStyle name="T_Book1_1_Book1_Ke hoach 2010 (theo doi 11-8-2010)_BIEU KE HOACH  2015 (KTN 6.11 sua)" xfId="5474" xr:uid="{00000000-0005-0000-0000-0000D4150000}"/>
    <cellStyle name="T_Book1_1_Book1_ke hoach dau thau 30-6-2010" xfId="5475" xr:uid="{00000000-0005-0000-0000-0000D5150000}"/>
    <cellStyle name="T_Book1_1_Book1_ke hoach dau thau 30-6-2010 2" xfId="5476" xr:uid="{00000000-0005-0000-0000-0000D6150000}"/>
    <cellStyle name="T_Book1_1_Book1_ke hoach dau thau 30-6-2010 2 2" xfId="5477" xr:uid="{00000000-0005-0000-0000-0000D7150000}"/>
    <cellStyle name="T_Book1_1_Book1_ke hoach dau thau 30-6-2010_BIEU KE HOACH  2015 (KTN 6.11 sua)" xfId="5478" xr:uid="{00000000-0005-0000-0000-0000D8150000}"/>
    <cellStyle name="T_Book1_1_Book1_KH Von 2012 gui BKH 1" xfId="5479" xr:uid="{00000000-0005-0000-0000-0000D9150000}"/>
    <cellStyle name="T_Book1_1_Book1_KH Von 2012 gui BKH 1 2" xfId="5480" xr:uid="{00000000-0005-0000-0000-0000DA150000}"/>
    <cellStyle name="T_Book1_1_Book1_KH Von 2012 gui BKH 1_BIEU KE HOACH  2015 (KTN 6.11 sua)" xfId="5481" xr:uid="{00000000-0005-0000-0000-0000DB150000}"/>
    <cellStyle name="T_Book1_1_Book1_KH Von 2012 gui BKH 2" xfId="5482" xr:uid="{00000000-0005-0000-0000-0000DC150000}"/>
    <cellStyle name="T_Book1_1_Book1_KH Von 2012 gui BKH 2 2" xfId="5483" xr:uid="{00000000-0005-0000-0000-0000DD150000}"/>
    <cellStyle name="T_Book1_1_Book1_KH Von 2012 gui BKH 2_BIEU KE HOACH  2015 (KTN 6.11 sua)" xfId="5484" xr:uid="{00000000-0005-0000-0000-0000DE150000}"/>
    <cellStyle name="T_Book1_1_Book1_Ra soat KH von 2011 (Huy-11-11-11)" xfId="5485" xr:uid="{00000000-0005-0000-0000-0000DF150000}"/>
    <cellStyle name="T_Book1_1_Book1_Ra soat KH von 2011 (Huy-11-11-11) 2" xfId="5486" xr:uid="{00000000-0005-0000-0000-0000E0150000}"/>
    <cellStyle name="T_Book1_1_Book1_Ra soat KH von 2011 (Huy-11-11-11) 2 2" xfId="5487" xr:uid="{00000000-0005-0000-0000-0000E1150000}"/>
    <cellStyle name="T_Book1_1_Book1_Ra soat KH von 2011 (Huy-11-11-11)_BIEU KE HOACH  2015 (KTN 6.11 sua)" xfId="5488" xr:uid="{00000000-0005-0000-0000-0000E2150000}"/>
    <cellStyle name="T_Book1_1_Book1_Viec Huy dang lam" xfId="5489" xr:uid="{00000000-0005-0000-0000-0000E3150000}"/>
    <cellStyle name="T_Book1_1_Book1_Viec Huy dang lam_CT 134" xfId="5490" xr:uid="{00000000-0005-0000-0000-0000E4150000}"/>
    <cellStyle name="T_Book1_1_Can ho 2p phai goc 0.5" xfId="5491" xr:uid="{00000000-0005-0000-0000-0000E5150000}"/>
    <cellStyle name="T_Book1_1_Chi tieu KH nam 2009" xfId="5571" xr:uid="{00000000-0005-0000-0000-000035160000}"/>
    <cellStyle name="T_Book1_1_Chi tieu KH nam 2009 2" xfId="5572" xr:uid="{00000000-0005-0000-0000-000036160000}"/>
    <cellStyle name="T_Book1_1_Chi tieu KH nam 2009_BIEU KE HOACH  2015 (KTN 6.11 sua)" xfId="5573" xr:uid="{00000000-0005-0000-0000-000037160000}"/>
    <cellStyle name="T_Book1_1_cong bo gia VLXD thang 4" xfId="5492" xr:uid="{00000000-0005-0000-0000-0000E6150000}"/>
    <cellStyle name="T_Book1_1_cong bo gia VLXD thang 4 2" xfId="5493" xr:uid="{00000000-0005-0000-0000-0000E7150000}"/>
    <cellStyle name="T_Book1_1_cong bo gia VLXD thang 4 2 2" xfId="5494" xr:uid="{00000000-0005-0000-0000-0000E8150000}"/>
    <cellStyle name="T_Book1_1_cong bo gia VLXD thang 4_BIEU KE HOACH  2015 (KTN 6.11 sua)" xfId="5495" xr:uid="{00000000-0005-0000-0000-0000E9150000}"/>
    <cellStyle name="T_Book1_1_Copy of Biểu BC điều chỉnh chỉ tiêu NN các huyện chia tách 404 ngay 23.5" xfId="5496" xr:uid="{00000000-0005-0000-0000-0000EA150000}"/>
    <cellStyle name="T_Book1_1_Copy of KH PHAN BO VON ĐỐI ỨNG NAM 2011 (30 TY phuong án gop WB)" xfId="5497" xr:uid="{00000000-0005-0000-0000-0000EB150000}"/>
    <cellStyle name="T_Book1_1_Copy of KH PHAN BO VON ĐỐI ỨNG NAM 2011 (30 TY phuong án gop WB) 2" xfId="5498" xr:uid="{00000000-0005-0000-0000-0000EC150000}"/>
    <cellStyle name="T_Book1_1_Copy of KH PHAN BO VON ĐỐI ỨNG NAM 2011 (30 TY phuong án gop WB) 2 2" xfId="5499" xr:uid="{00000000-0005-0000-0000-0000ED150000}"/>
    <cellStyle name="T_Book1_1_Copy of KH PHAN BO VON ĐỐI ỨNG NAM 2011 (30 TY phuong án gop WB)_BIEU KE HOACH  2015 (KTN 6.11 sua)" xfId="5500" xr:uid="{00000000-0005-0000-0000-0000EE150000}"/>
    <cellStyle name="T_Book1_1_CPK" xfId="5501" xr:uid="{00000000-0005-0000-0000-0000EF150000}"/>
    <cellStyle name="T_Book1_1_CPK_Bieu chi tieu KH 2014 (Huy-04-11)" xfId="5502" xr:uid="{00000000-0005-0000-0000-0000F0150000}"/>
    <cellStyle name="T_Book1_1_CPK_Bieu chi tieu KH 2014 (Huy-04-11) 2" xfId="5503" xr:uid="{00000000-0005-0000-0000-0000F1150000}"/>
    <cellStyle name="T_Book1_1_CPK_bieu ke hoach dau thau" xfId="5504" xr:uid="{00000000-0005-0000-0000-0000F2150000}"/>
    <cellStyle name="T_Book1_1_CPK_bieu ke hoach dau thau 2" xfId="5505" xr:uid="{00000000-0005-0000-0000-0000F3150000}"/>
    <cellStyle name="T_Book1_1_CPK_bieu ke hoach dau thau 2 2" xfId="5506" xr:uid="{00000000-0005-0000-0000-0000F4150000}"/>
    <cellStyle name="T_Book1_1_CPK_bieu ke hoach dau thau truong mam non SKH" xfId="5507" xr:uid="{00000000-0005-0000-0000-0000F5150000}"/>
    <cellStyle name="T_Book1_1_CPK_bieu ke hoach dau thau truong mam non SKH 2" xfId="5508" xr:uid="{00000000-0005-0000-0000-0000F6150000}"/>
    <cellStyle name="T_Book1_1_CPK_bieu ke hoach dau thau truong mam non SKH 2 2" xfId="5509" xr:uid="{00000000-0005-0000-0000-0000F7150000}"/>
    <cellStyle name="T_Book1_1_CPK_bieu ke hoach dau thau truong mam non SKH_BIEU KE HOACH  2015 (KTN 6.11 sua)" xfId="5510" xr:uid="{00000000-0005-0000-0000-0000F8150000}"/>
    <cellStyle name="T_Book1_1_CPK_bieu ke hoach dau thau_BIEU KE HOACH  2015 (KTN 6.11 sua)" xfId="5511" xr:uid="{00000000-0005-0000-0000-0000F9150000}"/>
    <cellStyle name="T_Book1_1_CPK_bieu tong hop lai kh von 2011 gui phong TH-KTDN" xfId="5512" xr:uid="{00000000-0005-0000-0000-0000FA150000}"/>
    <cellStyle name="T_Book1_1_CPK_bieu tong hop lai kh von 2011 gui phong TH-KTDN 2" xfId="5513" xr:uid="{00000000-0005-0000-0000-0000FB150000}"/>
    <cellStyle name="T_Book1_1_CPK_bieu tong hop lai kh von 2011 gui phong TH-KTDN 2 2" xfId="5514" xr:uid="{00000000-0005-0000-0000-0000FC150000}"/>
    <cellStyle name="T_Book1_1_CPK_bieu tong hop lai kh von 2011 gui phong TH-KTDN_BIEU KE HOACH  2015 (KTN 6.11 sua)" xfId="5515" xr:uid="{00000000-0005-0000-0000-0000FD150000}"/>
    <cellStyle name="T_Book1_1_CPK_Book1" xfId="5516" xr:uid="{00000000-0005-0000-0000-0000FE150000}"/>
    <cellStyle name="T_Book1_1_CPK_Book1 2" xfId="5517" xr:uid="{00000000-0005-0000-0000-0000FF150000}"/>
    <cellStyle name="T_Book1_1_CPK_Book1 2 2" xfId="5518" xr:uid="{00000000-0005-0000-0000-000000160000}"/>
    <cellStyle name="T_Book1_1_CPK_Book1_BIEU KE HOACH  2015 (KTN 6.11 sua)" xfId="5519" xr:uid="{00000000-0005-0000-0000-000001160000}"/>
    <cellStyle name="T_Book1_1_CPK_Book1_Ke hoach 2010 (theo doi 11-8-2010)" xfId="5520" xr:uid="{00000000-0005-0000-0000-000002160000}"/>
    <cellStyle name="T_Book1_1_CPK_Book1_Ke hoach 2010 (theo doi 11-8-2010) 2" xfId="5521" xr:uid="{00000000-0005-0000-0000-000003160000}"/>
    <cellStyle name="T_Book1_1_CPK_Book1_Ke hoach 2010 (theo doi 11-8-2010) 2 2" xfId="5522" xr:uid="{00000000-0005-0000-0000-000004160000}"/>
    <cellStyle name="T_Book1_1_CPK_Book1_Ke hoach 2010 (theo doi 11-8-2010)_BIEU KE HOACH  2015 (KTN 6.11 sua)" xfId="5523" xr:uid="{00000000-0005-0000-0000-000005160000}"/>
    <cellStyle name="T_Book1_1_CPK_Book1_ke hoach dau thau 30-6-2010" xfId="5524" xr:uid="{00000000-0005-0000-0000-000006160000}"/>
    <cellStyle name="T_Book1_1_CPK_Book1_ke hoach dau thau 30-6-2010 2" xfId="5525" xr:uid="{00000000-0005-0000-0000-000007160000}"/>
    <cellStyle name="T_Book1_1_CPK_Book1_ke hoach dau thau 30-6-2010 2 2" xfId="5526" xr:uid="{00000000-0005-0000-0000-000008160000}"/>
    <cellStyle name="T_Book1_1_CPK_Book1_ke hoach dau thau 30-6-2010_BIEU KE HOACH  2015 (KTN 6.11 sua)" xfId="5527" xr:uid="{00000000-0005-0000-0000-000009160000}"/>
    <cellStyle name="T_Book1_1_CPK_Copy of KH PHAN BO VON ĐỐI ỨNG NAM 2011 (30 TY phuong án gop WB)" xfId="5528" xr:uid="{00000000-0005-0000-0000-00000A160000}"/>
    <cellStyle name="T_Book1_1_CPK_Copy of KH PHAN BO VON ĐỐI ỨNG NAM 2011 (30 TY phuong án gop WB) 2" xfId="5529" xr:uid="{00000000-0005-0000-0000-00000B160000}"/>
    <cellStyle name="T_Book1_1_CPK_Copy of KH PHAN BO VON ĐỐI ỨNG NAM 2011 (30 TY phuong án gop WB) 2 2" xfId="5530" xr:uid="{00000000-0005-0000-0000-00000C160000}"/>
    <cellStyle name="T_Book1_1_CPK_Copy of KH PHAN BO VON ĐỐI ỨNG NAM 2011 (30 TY phuong án gop WB)_BIEU KE HOACH  2015 (KTN 6.11 sua)" xfId="5531" xr:uid="{00000000-0005-0000-0000-00000D160000}"/>
    <cellStyle name="T_Book1_1_CPK_DTTD chieng chan Tham lai 29-9-2009" xfId="5532" xr:uid="{00000000-0005-0000-0000-00000E160000}"/>
    <cellStyle name="T_Book1_1_CPK_DTTD chieng chan Tham lai 29-9-2009 2" xfId="5533" xr:uid="{00000000-0005-0000-0000-00000F160000}"/>
    <cellStyle name="T_Book1_1_CPK_DTTD chieng chan Tham lai 29-9-2009 2 2" xfId="5534" xr:uid="{00000000-0005-0000-0000-000010160000}"/>
    <cellStyle name="T_Book1_1_CPK_DTTD chieng chan Tham lai 29-9-2009_BIEU KE HOACH  2015 (KTN 6.11 sua)" xfId="5535" xr:uid="{00000000-0005-0000-0000-000011160000}"/>
    <cellStyle name="T_Book1_1_CPK_dự toán 30a 2013" xfId="5540" xr:uid="{00000000-0005-0000-0000-000016160000}"/>
    <cellStyle name="T_Book1_1_CPK_Du toan nuoc San Thang (GD2)" xfId="5536" xr:uid="{00000000-0005-0000-0000-000012160000}"/>
    <cellStyle name="T_Book1_1_CPK_Du toan nuoc San Thang (GD2) 2" xfId="5537" xr:uid="{00000000-0005-0000-0000-000013160000}"/>
    <cellStyle name="T_Book1_1_CPK_Du toan nuoc San Thang (GD2) 2 2" xfId="5538" xr:uid="{00000000-0005-0000-0000-000014160000}"/>
    <cellStyle name="T_Book1_1_CPK_Du toan nuoc San Thang (GD2)_BIEU KE HOACH  2015 (KTN 6.11 sua)" xfId="5539" xr:uid="{00000000-0005-0000-0000-000015160000}"/>
    <cellStyle name="T_Book1_1_CPK_Ke hoach 2010 (theo doi 11-8-2010)" xfId="5541" xr:uid="{00000000-0005-0000-0000-000017160000}"/>
    <cellStyle name="T_Book1_1_CPK_Ke hoach 2010 (theo doi 11-8-2010) 2" xfId="5542" xr:uid="{00000000-0005-0000-0000-000018160000}"/>
    <cellStyle name="T_Book1_1_CPK_Ke hoach 2010 (theo doi 11-8-2010) 2 2" xfId="5543" xr:uid="{00000000-0005-0000-0000-000019160000}"/>
    <cellStyle name="T_Book1_1_CPK_Ke hoach 2010 (theo doi 11-8-2010)_BIEU KE HOACH  2015 (KTN 6.11 sua)" xfId="5544" xr:uid="{00000000-0005-0000-0000-00001A160000}"/>
    <cellStyle name="T_Book1_1_CPK_ke hoach dau thau 30-6-2010" xfId="5545" xr:uid="{00000000-0005-0000-0000-00001B160000}"/>
    <cellStyle name="T_Book1_1_CPK_ke hoach dau thau 30-6-2010 2" xfId="5546" xr:uid="{00000000-0005-0000-0000-00001C160000}"/>
    <cellStyle name="T_Book1_1_CPK_ke hoach dau thau 30-6-2010 2 2" xfId="5547" xr:uid="{00000000-0005-0000-0000-00001D160000}"/>
    <cellStyle name="T_Book1_1_CPK_ke hoach dau thau 30-6-2010_BIEU KE HOACH  2015 (KTN 6.11 sua)" xfId="5548" xr:uid="{00000000-0005-0000-0000-00001E160000}"/>
    <cellStyle name="T_Book1_1_CPK_KH Von 2012 gui BKH 1" xfId="5549" xr:uid="{00000000-0005-0000-0000-00001F160000}"/>
    <cellStyle name="T_Book1_1_CPK_KH Von 2012 gui BKH 1 2" xfId="5550" xr:uid="{00000000-0005-0000-0000-000020160000}"/>
    <cellStyle name="T_Book1_1_CPK_KH Von 2012 gui BKH 1 2 2" xfId="5551" xr:uid="{00000000-0005-0000-0000-000021160000}"/>
    <cellStyle name="T_Book1_1_CPK_KH Von 2012 gui BKH 1_BIEU KE HOACH  2015 (KTN 6.11 sua)" xfId="5552" xr:uid="{00000000-0005-0000-0000-000022160000}"/>
    <cellStyle name="T_Book1_1_CPK_QD ke hoach dau thau" xfId="5553" xr:uid="{00000000-0005-0000-0000-000023160000}"/>
    <cellStyle name="T_Book1_1_CPK_QD ke hoach dau thau 2" xfId="5554" xr:uid="{00000000-0005-0000-0000-000024160000}"/>
    <cellStyle name="T_Book1_1_CPK_QD ke hoach dau thau 2 2" xfId="5555" xr:uid="{00000000-0005-0000-0000-000025160000}"/>
    <cellStyle name="T_Book1_1_CPK_QD ke hoach dau thau_BIEU KE HOACH  2015 (KTN 6.11 sua)" xfId="5556" xr:uid="{00000000-0005-0000-0000-000026160000}"/>
    <cellStyle name="T_Book1_1_CPK_Ra soat KH von 2011 (Huy-11-11-11)" xfId="5557" xr:uid="{00000000-0005-0000-0000-000027160000}"/>
    <cellStyle name="T_Book1_1_CPK_Ra soat KH von 2011 (Huy-11-11-11) 2" xfId="5558" xr:uid="{00000000-0005-0000-0000-000028160000}"/>
    <cellStyle name="T_Book1_1_CPK_Ra soat KH von 2011 (Huy-11-11-11) 2 2" xfId="5559" xr:uid="{00000000-0005-0000-0000-000029160000}"/>
    <cellStyle name="T_Book1_1_CPK_Ra soat KH von 2011 (Huy-11-11-11)_BIEU KE HOACH  2015 (KTN 6.11 sua)" xfId="5560" xr:uid="{00000000-0005-0000-0000-00002A160000}"/>
    <cellStyle name="T_Book1_1_CPK_tinh toan hoang ha" xfId="5561" xr:uid="{00000000-0005-0000-0000-00002B160000}"/>
    <cellStyle name="T_Book1_1_CPK_tinh toan hoang ha 2" xfId="5562" xr:uid="{00000000-0005-0000-0000-00002C160000}"/>
    <cellStyle name="T_Book1_1_CPK_tinh toan hoang ha 2 2" xfId="5563" xr:uid="{00000000-0005-0000-0000-00002D160000}"/>
    <cellStyle name="T_Book1_1_CPK_tinh toan hoang ha_BIEU KE HOACH  2015 (KTN 6.11 sua)" xfId="5564" xr:uid="{00000000-0005-0000-0000-00002E160000}"/>
    <cellStyle name="T_Book1_1_CPK_Tong von ĐTPT" xfId="5565" xr:uid="{00000000-0005-0000-0000-00002F160000}"/>
    <cellStyle name="T_Book1_1_CPK_Tong von ĐTPT 2" xfId="5566" xr:uid="{00000000-0005-0000-0000-000030160000}"/>
    <cellStyle name="T_Book1_1_CPK_Tong von ĐTPT 2 2" xfId="5567" xr:uid="{00000000-0005-0000-0000-000031160000}"/>
    <cellStyle name="T_Book1_1_CPK_Tong von ĐTPT_BIEU KE HOACH  2015 (KTN 6.11 sua)" xfId="5568" xr:uid="{00000000-0005-0000-0000-000032160000}"/>
    <cellStyle name="T_Book1_1_CPK_Viec Huy dang lam" xfId="5569" xr:uid="{00000000-0005-0000-0000-000033160000}"/>
    <cellStyle name="T_Book1_1_CPK_Viec Huy dang lam_CT 134" xfId="5570" xr:uid="{00000000-0005-0000-0000-000034160000}"/>
    <cellStyle name="T_Book1_1_dang vien mói" xfId="5574" xr:uid="{00000000-0005-0000-0000-000038160000}"/>
    <cellStyle name="T_Book1_1_Danh Mục KCM trinh BKH 2011 (BS 30A)" xfId="5575" xr:uid="{00000000-0005-0000-0000-000039160000}"/>
    <cellStyle name="T_Book1_1_DT 1751 Muong Khoa" xfId="5576" xr:uid="{00000000-0005-0000-0000-00003A160000}"/>
    <cellStyle name="T_Book1_1_DT Nam vai" xfId="5577" xr:uid="{00000000-0005-0000-0000-00003B160000}"/>
    <cellStyle name="T_Book1_1_DT Nam vai_bieu ke hoach dau thau" xfId="5578" xr:uid="{00000000-0005-0000-0000-00003C160000}"/>
    <cellStyle name="T_Book1_1_DT Nam vai_bieu ke hoach dau thau truong mam non SKH" xfId="5579" xr:uid="{00000000-0005-0000-0000-00003D160000}"/>
    <cellStyle name="T_Book1_1_DT Nam vai_Book1" xfId="5580" xr:uid="{00000000-0005-0000-0000-00003E160000}"/>
    <cellStyle name="T_Book1_1_DT Nam vai_DTTD chieng chan Tham lai 29-9-2009" xfId="5581" xr:uid="{00000000-0005-0000-0000-00003F160000}"/>
    <cellStyle name="T_Book1_1_DT Nam vai_Ke hoach 2010 (theo doi 11-8-2010)" xfId="5582" xr:uid="{00000000-0005-0000-0000-000040160000}"/>
    <cellStyle name="T_Book1_1_DT Nam vai_ke hoach dau thau 30-6-2010" xfId="5583" xr:uid="{00000000-0005-0000-0000-000041160000}"/>
    <cellStyle name="T_Book1_1_DT Nam vai_QD ke hoach dau thau" xfId="5584" xr:uid="{00000000-0005-0000-0000-000042160000}"/>
    <cellStyle name="T_Book1_1_DT Nam vai_tinh toan hoang ha" xfId="5585" xr:uid="{00000000-0005-0000-0000-000043160000}"/>
    <cellStyle name="T_Book1_1_DT NHA KHACH -12" xfId="5586" xr:uid="{00000000-0005-0000-0000-000044160000}"/>
    <cellStyle name="T_Book1_1_DT NHA KHACH -12 2" xfId="5587" xr:uid="{00000000-0005-0000-0000-000045160000}"/>
    <cellStyle name="T_Book1_1_DT NHA KHACH -12 2 2" xfId="5588" xr:uid="{00000000-0005-0000-0000-000046160000}"/>
    <cellStyle name="T_Book1_1_DT NHA KHACH -12_BIEU KE HOACH  2015 (KTN 6.11 sua)" xfId="5589" xr:uid="{00000000-0005-0000-0000-000047160000}"/>
    <cellStyle name="T_Book1_1_DT tieu hoc diem TDC ban Cho 28-02-09" xfId="5590" xr:uid="{00000000-0005-0000-0000-000048160000}"/>
    <cellStyle name="T_Book1_1_DT tieu hoc diem TDC ban Cho 28-02-09 2" xfId="5591" xr:uid="{00000000-0005-0000-0000-000049160000}"/>
    <cellStyle name="T_Book1_1_DT tieu hoc diem TDC ban Cho 28-02-09 2 2" xfId="5592" xr:uid="{00000000-0005-0000-0000-00004A160000}"/>
    <cellStyle name="T_Book1_1_DT tieu hoc diem TDC ban Cho 28-02-09_BIEU KE HOACH  2015 (KTN 6.11 sua)" xfId="5593" xr:uid="{00000000-0005-0000-0000-00004B160000}"/>
    <cellStyle name="T_Book1_1_DTTD chieng chan Tham lai 29-9-2009" xfId="5594" xr:uid="{00000000-0005-0000-0000-00004C160000}"/>
    <cellStyle name="T_Book1_1_DTTD chieng chan Tham lai 29-9-2009 2" xfId="5595" xr:uid="{00000000-0005-0000-0000-00004D160000}"/>
    <cellStyle name="T_Book1_1_DTTD chieng chan Tham lai 29-9-2009 2 2" xfId="5596" xr:uid="{00000000-0005-0000-0000-00004E160000}"/>
    <cellStyle name="T_Book1_1_DTTD chieng chan Tham lai 29-9-2009_BIEU KE HOACH  2015 (KTN 6.11 sua)" xfId="5597" xr:uid="{00000000-0005-0000-0000-00004F160000}"/>
    <cellStyle name="T_Book1_1_dự toán 30a 2013" xfId="5601" xr:uid="{00000000-0005-0000-0000-000053160000}"/>
    <cellStyle name="T_Book1_1_Du toan nuoc San Thang (GD2)" xfId="5598" xr:uid="{00000000-0005-0000-0000-000050160000}"/>
    <cellStyle name="T_Book1_1_DuToan92009Luong650" xfId="5599" xr:uid="{00000000-0005-0000-0000-000051160000}"/>
    <cellStyle name="T_Book1_1_DuToan92009Luong650_CT 134" xfId="5600" xr:uid="{00000000-0005-0000-0000-000052160000}"/>
    <cellStyle name="T_Book1_1_GVL" xfId="5602" xr:uid="{00000000-0005-0000-0000-000054160000}"/>
    <cellStyle name="T_Book1_1_GVL 2" xfId="5603" xr:uid="{00000000-0005-0000-0000-000055160000}"/>
    <cellStyle name="T_Book1_1_GVL_BIEU KE HOACH  2015 (KTN 6.11 sua)" xfId="5604" xr:uid="{00000000-0005-0000-0000-000056160000}"/>
    <cellStyle name="T_Book1_1_HD TT1" xfId="5605" xr:uid="{00000000-0005-0000-0000-000057160000}"/>
    <cellStyle name="T_Book1_1_HD TT1 2" xfId="5606" xr:uid="{00000000-0005-0000-0000-000058160000}"/>
    <cellStyle name="T_Book1_1_HD TT1_BIEU KE HOACH  2015 (KTN 6.11 sua)" xfId="5607" xr:uid="{00000000-0005-0000-0000-000059160000}"/>
    <cellStyle name="T_Book1_1_Ke hoach 2010 ngay 14.4.10" xfId="5608" xr:uid="{00000000-0005-0000-0000-00005A160000}"/>
    <cellStyle name="T_Book1_1_Ke hoach 2010 ngay 14.4.10 2" xfId="5609" xr:uid="{00000000-0005-0000-0000-00005B160000}"/>
    <cellStyle name="T_Book1_1_Ke hoach 2010 ngay 14.4.10_BIEU KE HOACH  2015 (KTN 6.11 sua)" xfId="5610" xr:uid="{00000000-0005-0000-0000-00005C160000}"/>
    <cellStyle name="T_Book1_1_Ke hoach 2010 ngay 31-01" xfId="5611" xr:uid="{00000000-0005-0000-0000-00005D160000}"/>
    <cellStyle name="T_Book1_1_ke hoach dau thau 30-6-2010" xfId="5612" xr:uid="{00000000-0005-0000-0000-00005E160000}"/>
    <cellStyle name="T_Book1_1_ke hoach dau thau 30-6-2010 2" xfId="5613" xr:uid="{00000000-0005-0000-0000-00005F160000}"/>
    <cellStyle name="T_Book1_1_ke hoach dau thau 30-6-2010_BIEU KE HOACH  2015 (KTN 6.11 sua)" xfId="5614" xr:uid="{00000000-0005-0000-0000-000060160000}"/>
    <cellStyle name="T_Book1_1_Ke hoạch thuc hien goi thau" xfId="5615" xr:uid="{00000000-0005-0000-0000-000061160000}"/>
    <cellStyle name="T_Book1_1_Ket du ung NS" xfId="5616" xr:uid="{00000000-0005-0000-0000-000062160000}"/>
    <cellStyle name="T_Book1_1_KH Von 2012 gui BKH 1" xfId="5618" xr:uid="{00000000-0005-0000-0000-000064160000}"/>
    <cellStyle name="T_Book1_1_KH Von 2012 gui BKH 1 2" xfId="5619" xr:uid="{00000000-0005-0000-0000-000065160000}"/>
    <cellStyle name="T_Book1_1_KH Von 2012 gui BKH 1 2 2" xfId="5620" xr:uid="{00000000-0005-0000-0000-000066160000}"/>
    <cellStyle name="T_Book1_1_KH Von 2012 gui BKH 1_BIEU KE HOACH  2015 (KTN 6.11 sua)" xfId="5621" xr:uid="{00000000-0005-0000-0000-000067160000}"/>
    <cellStyle name="T_Book1_1_kinh phi che nam 2012" xfId="5617" xr:uid="{00000000-0005-0000-0000-000063160000}"/>
    <cellStyle name="T_Book1_1_Nha lop hoc 8 P" xfId="5622" xr:uid="{00000000-0005-0000-0000-000068160000}"/>
    <cellStyle name="T_Book1_1_Nha lop hoc 8 P 2" xfId="5623" xr:uid="{00000000-0005-0000-0000-000069160000}"/>
    <cellStyle name="T_Book1_1_Nha lop hoc 8 P_BIEU KE HOACH  2015 (KTN 6.11 sua)" xfId="5624" xr:uid="{00000000-0005-0000-0000-00006A160000}"/>
    <cellStyle name="T_Book1_1_Phan pha do" xfId="5625" xr:uid="{00000000-0005-0000-0000-00006B160000}"/>
    <cellStyle name="T_Book1_1_QĐ 980" xfId="5629" xr:uid="{00000000-0005-0000-0000-00006F160000}"/>
    <cellStyle name="T_Book1_1_QD ke hoach dau thau" xfId="5626" xr:uid="{00000000-0005-0000-0000-00006C160000}"/>
    <cellStyle name="T_Book1_1_QD ke hoach dau thau 2" xfId="5627" xr:uid="{00000000-0005-0000-0000-00006D160000}"/>
    <cellStyle name="T_Book1_1_QD ke hoach dau thau_BIEU KE HOACH  2015 (KTN 6.11 sua)" xfId="5628" xr:uid="{00000000-0005-0000-0000-00006E160000}"/>
    <cellStyle name="T_Book1_1_Ra soat KH von 2011 (Huy-11-11-11)" xfId="5630" xr:uid="{00000000-0005-0000-0000-000070160000}"/>
    <cellStyle name="T_Book1_1_Ra soat KH von 2011 (Huy-11-11-11) 2" xfId="5631" xr:uid="{00000000-0005-0000-0000-000071160000}"/>
    <cellStyle name="T_Book1_1_Ra soat KH von 2011 (Huy-11-11-11)_BIEU KE HOACH  2015 (KTN 6.11 sua)" xfId="5632" xr:uid="{00000000-0005-0000-0000-000072160000}"/>
    <cellStyle name="T_Book1_1_Sheet2" xfId="5633" xr:uid="{00000000-0005-0000-0000-000073160000}"/>
    <cellStyle name="T_Book1_1_TH danh muc 08-09 den ngay 30-8-09" xfId="5650" xr:uid="{00000000-0005-0000-0000-000084160000}"/>
    <cellStyle name="T_Book1_1_Thiet bi" xfId="5651" xr:uid="{00000000-0005-0000-0000-000085160000}"/>
    <cellStyle name="T_Book1_1_Thiet bi_Bieu chi tieu KH 2014 (Huy-04-11)" xfId="5652" xr:uid="{00000000-0005-0000-0000-000086160000}"/>
    <cellStyle name="T_Book1_1_Thiet bi_Bieu chi tieu KH 2014 (Huy-04-11) 2" xfId="5653" xr:uid="{00000000-0005-0000-0000-000087160000}"/>
    <cellStyle name="T_Book1_1_Thiet bi_bieu ke hoach dau thau" xfId="5654" xr:uid="{00000000-0005-0000-0000-000088160000}"/>
    <cellStyle name="T_Book1_1_Thiet bi_bieu ke hoach dau thau 2" xfId="5655" xr:uid="{00000000-0005-0000-0000-000089160000}"/>
    <cellStyle name="T_Book1_1_Thiet bi_bieu ke hoach dau thau 2 2" xfId="5656" xr:uid="{00000000-0005-0000-0000-00008A160000}"/>
    <cellStyle name="T_Book1_1_Thiet bi_bieu ke hoach dau thau truong mam non SKH" xfId="5657" xr:uid="{00000000-0005-0000-0000-00008B160000}"/>
    <cellStyle name="T_Book1_1_Thiet bi_bieu ke hoach dau thau truong mam non SKH 2" xfId="5658" xr:uid="{00000000-0005-0000-0000-00008C160000}"/>
    <cellStyle name="T_Book1_1_Thiet bi_bieu ke hoach dau thau truong mam non SKH 2 2" xfId="5659" xr:uid="{00000000-0005-0000-0000-00008D160000}"/>
    <cellStyle name="T_Book1_1_Thiet bi_bieu ke hoach dau thau truong mam non SKH_BIEU KE HOACH  2015 (KTN 6.11 sua)" xfId="5660" xr:uid="{00000000-0005-0000-0000-00008E160000}"/>
    <cellStyle name="T_Book1_1_Thiet bi_bieu ke hoach dau thau_BIEU KE HOACH  2015 (KTN 6.11 sua)" xfId="5661" xr:uid="{00000000-0005-0000-0000-00008F160000}"/>
    <cellStyle name="T_Book1_1_Thiet bi_bieu tong hop lai kh von 2011 gui phong TH-KTDN" xfId="5662" xr:uid="{00000000-0005-0000-0000-000090160000}"/>
    <cellStyle name="T_Book1_1_Thiet bi_bieu tong hop lai kh von 2011 gui phong TH-KTDN 2" xfId="5663" xr:uid="{00000000-0005-0000-0000-000091160000}"/>
    <cellStyle name="T_Book1_1_Thiet bi_bieu tong hop lai kh von 2011 gui phong TH-KTDN 2 2" xfId="5664" xr:uid="{00000000-0005-0000-0000-000092160000}"/>
    <cellStyle name="T_Book1_1_Thiet bi_bieu tong hop lai kh von 2011 gui phong TH-KTDN_BIEU KE HOACH  2015 (KTN 6.11 sua)" xfId="5665" xr:uid="{00000000-0005-0000-0000-000093160000}"/>
    <cellStyle name="T_Book1_1_Thiet bi_Book1" xfId="5666" xr:uid="{00000000-0005-0000-0000-000094160000}"/>
    <cellStyle name="T_Book1_1_Thiet bi_Book1 2" xfId="5667" xr:uid="{00000000-0005-0000-0000-000095160000}"/>
    <cellStyle name="T_Book1_1_Thiet bi_Book1 2 2" xfId="5668" xr:uid="{00000000-0005-0000-0000-000096160000}"/>
    <cellStyle name="T_Book1_1_Thiet bi_Book1_BIEU KE HOACH  2015 (KTN 6.11 sua)" xfId="5669" xr:uid="{00000000-0005-0000-0000-000097160000}"/>
    <cellStyle name="T_Book1_1_Thiet bi_Book1_Ke hoach 2010 (theo doi 11-8-2010)" xfId="5670" xr:uid="{00000000-0005-0000-0000-000098160000}"/>
    <cellStyle name="T_Book1_1_Thiet bi_Book1_Ke hoach 2010 (theo doi 11-8-2010) 2" xfId="5671" xr:uid="{00000000-0005-0000-0000-000099160000}"/>
    <cellStyle name="T_Book1_1_Thiet bi_Book1_Ke hoach 2010 (theo doi 11-8-2010) 2 2" xfId="5672" xr:uid="{00000000-0005-0000-0000-00009A160000}"/>
    <cellStyle name="T_Book1_1_Thiet bi_Book1_Ke hoach 2010 (theo doi 11-8-2010)_BIEU KE HOACH  2015 (KTN 6.11 sua)" xfId="5673" xr:uid="{00000000-0005-0000-0000-00009B160000}"/>
    <cellStyle name="T_Book1_1_Thiet bi_Book1_ke hoach dau thau 30-6-2010" xfId="5674" xr:uid="{00000000-0005-0000-0000-00009C160000}"/>
    <cellStyle name="T_Book1_1_Thiet bi_Book1_ke hoach dau thau 30-6-2010 2" xfId="5675" xr:uid="{00000000-0005-0000-0000-00009D160000}"/>
    <cellStyle name="T_Book1_1_Thiet bi_Book1_ke hoach dau thau 30-6-2010 2 2" xfId="5676" xr:uid="{00000000-0005-0000-0000-00009E160000}"/>
    <cellStyle name="T_Book1_1_Thiet bi_Book1_ke hoach dau thau 30-6-2010_BIEU KE HOACH  2015 (KTN 6.11 sua)" xfId="5677" xr:uid="{00000000-0005-0000-0000-00009F160000}"/>
    <cellStyle name="T_Book1_1_Thiet bi_Copy of KH PHAN BO VON ĐỐI ỨNG NAM 2011 (30 TY phuong án gop WB)" xfId="5678" xr:uid="{00000000-0005-0000-0000-0000A0160000}"/>
    <cellStyle name="T_Book1_1_Thiet bi_Copy of KH PHAN BO VON ĐỐI ỨNG NAM 2011 (30 TY phuong án gop WB) 2" xfId="5679" xr:uid="{00000000-0005-0000-0000-0000A1160000}"/>
    <cellStyle name="T_Book1_1_Thiet bi_Copy of KH PHAN BO VON ĐỐI ỨNG NAM 2011 (30 TY phuong án gop WB) 2 2" xfId="5680" xr:uid="{00000000-0005-0000-0000-0000A2160000}"/>
    <cellStyle name="T_Book1_1_Thiet bi_Copy of KH PHAN BO VON ĐỐI ỨNG NAM 2011 (30 TY phuong án gop WB)_BIEU KE HOACH  2015 (KTN 6.11 sua)" xfId="5681" xr:uid="{00000000-0005-0000-0000-0000A3160000}"/>
    <cellStyle name="T_Book1_1_Thiet bi_DTTD chieng chan Tham lai 29-9-2009" xfId="5682" xr:uid="{00000000-0005-0000-0000-0000A4160000}"/>
    <cellStyle name="T_Book1_1_Thiet bi_DTTD chieng chan Tham lai 29-9-2009 2" xfId="5683" xr:uid="{00000000-0005-0000-0000-0000A5160000}"/>
    <cellStyle name="T_Book1_1_Thiet bi_DTTD chieng chan Tham lai 29-9-2009 2 2" xfId="5684" xr:uid="{00000000-0005-0000-0000-0000A6160000}"/>
    <cellStyle name="T_Book1_1_Thiet bi_DTTD chieng chan Tham lai 29-9-2009_BIEU KE HOACH  2015 (KTN 6.11 sua)" xfId="5685" xr:uid="{00000000-0005-0000-0000-0000A7160000}"/>
    <cellStyle name="T_Book1_1_Thiet bi_dự toán 30a 2013" xfId="5690" xr:uid="{00000000-0005-0000-0000-0000AC160000}"/>
    <cellStyle name="T_Book1_1_Thiet bi_Du toan nuoc San Thang (GD2)" xfId="5686" xr:uid="{00000000-0005-0000-0000-0000A8160000}"/>
    <cellStyle name="T_Book1_1_Thiet bi_Du toan nuoc San Thang (GD2) 2" xfId="5687" xr:uid="{00000000-0005-0000-0000-0000A9160000}"/>
    <cellStyle name="T_Book1_1_Thiet bi_Du toan nuoc San Thang (GD2) 2 2" xfId="5688" xr:uid="{00000000-0005-0000-0000-0000AA160000}"/>
    <cellStyle name="T_Book1_1_Thiet bi_Du toan nuoc San Thang (GD2)_BIEU KE HOACH  2015 (KTN 6.11 sua)" xfId="5689" xr:uid="{00000000-0005-0000-0000-0000AB160000}"/>
    <cellStyle name="T_Book1_1_Thiet bi_Ke hoach 2010 (theo doi 11-8-2010)" xfId="5691" xr:uid="{00000000-0005-0000-0000-0000AD160000}"/>
    <cellStyle name="T_Book1_1_Thiet bi_Ke hoach 2010 (theo doi 11-8-2010) 2" xfId="5692" xr:uid="{00000000-0005-0000-0000-0000AE160000}"/>
    <cellStyle name="T_Book1_1_Thiet bi_Ke hoach 2010 (theo doi 11-8-2010) 2 2" xfId="5693" xr:uid="{00000000-0005-0000-0000-0000AF160000}"/>
    <cellStyle name="T_Book1_1_Thiet bi_Ke hoach 2010 (theo doi 11-8-2010)_BIEU KE HOACH  2015 (KTN 6.11 sua)" xfId="5694" xr:uid="{00000000-0005-0000-0000-0000B0160000}"/>
    <cellStyle name="T_Book1_1_Thiet bi_ke hoach dau thau 30-6-2010" xfId="5695" xr:uid="{00000000-0005-0000-0000-0000B1160000}"/>
    <cellStyle name="T_Book1_1_Thiet bi_ke hoach dau thau 30-6-2010 2" xfId="5696" xr:uid="{00000000-0005-0000-0000-0000B2160000}"/>
    <cellStyle name="T_Book1_1_Thiet bi_ke hoach dau thau 30-6-2010 2 2" xfId="5697" xr:uid="{00000000-0005-0000-0000-0000B3160000}"/>
    <cellStyle name="T_Book1_1_Thiet bi_ke hoach dau thau 30-6-2010_BIEU KE HOACH  2015 (KTN 6.11 sua)" xfId="5698" xr:uid="{00000000-0005-0000-0000-0000B4160000}"/>
    <cellStyle name="T_Book1_1_Thiet bi_KH Von 2012 gui BKH 1" xfId="5699" xr:uid="{00000000-0005-0000-0000-0000B5160000}"/>
    <cellStyle name="T_Book1_1_Thiet bi_KH Von 2012 gui BKH 1 2" xfId="5700" xr:uid="{00000000-0005-0000-0000-0000B6160000}"/>
    <cellStyle name="T_Book1_1_Thiet bi_KH Von 2012 gui BKH 1 2 2" xfId="5701" xr:uid="{00000000-0005-0000-0000-0000B7160000}"/>
    <cellStyle name="T_Book1_1_Thiet bi_KH Von 2012 gui BKH 1_BIEU KE HOACH  2015 (KTN 6.11 sua)" xfId="5702" xr:uid="{00000000-0005-0000-0000-0000B8160000}"/>
    <cellStyle name="T_Book1_1_Thiet bi_QD ke hoach dau thau" xfId="5703" xr:uid="{00000000-0005-0000-0000-0000B9160000}"/>
    <cellStyle name="T_Book1_1_Thiet bi_QD ke hoach dau thau 2" xfId="5704" xr:uid="{00000000-0005-0000-0000-0000BA160000}"/>
    <cellStyle name="T_Book1_1_Thiet bi_QD ke hoach dau thau 2 2" xfId="5705" xr:uid="{00000000-0005-0000-0000-0000BB160000}"/>
    <cellStyle name="T_Book1_1_Thiet bi_QD ke hoach dau thau_BIEU KE HOACH  2015 (KTN 6.11 sua)" xfId="5706" xr:uid="{00000000-0005-0000-0000-0000BC160000}"/>
    <cellStyle name="T_Book1_1_Thiet bi_Ra soat KH von 2011 (Huy-11-11-11)" xfId="5707" xr:uid="{00000000-0005-0000-0000-0000BD160000}"/>
    <cellStyle name="T_Book1_1_Thiet bi_Ra soat KH von 2011 (Huy-11-11-11) 2" xfId="5708" xr:uid="{00000000-0005-0000-0000-0000BE160000}"/>
    <cellStyle name="T_Book1_1_Thiet bi_Ra soat KH von 2011 (Huy-11-11-11) 2 2" xfId="5709" xr:uid="{00000000-0005-0000-0000-0000BF160000}"/>
    <cellStyle name="T_Book1_1_Thiet bi_Ra soat KH von 2011 (Huy-11-11-11)_BIEU KE HOACH  2015 (KTN 6.11 sua)" xfId="5710" xr:uid="{00000000-0005-0000-0000-0000C0160000}"/>
    <cellStyle name="T_Book1_1_Thiet bi_tinh toan hoang ha" xfId="5711" xr:uid="{00000000-0005-0000-0000-0000C1160000}"/>
    <cellStyle name="T_Book1_1_Thiet bi_tinh toan hoang ha 2" xfId="5712" xr:uid="{00000000-0005-0000-0000-0000C2160000}"/>
    <cellStyle name="T_Book1_1_Thiet bi_tinh toan hoang ha 2 2" xfId="5713" xr:uid="{00000000-0005-0000-0000-0000C3160000}"/>
    <cellStyle name="T_Book1_1_Thiet bi_tinh toan hoang ha_BIEU KE HOACH  2015 (KTN 6.11 sua)" xfId="5714" xr:uid="{00000000-0005-0000-0000-0000C4160000}"/>
    <cellStyle name="T_Book1_1_Thiet bi_Tong von ĐTPT" xfId="5715" xr:uid="{00000000-0005-0000-0000-0000C5160000}"/>
    <cellStyle name="T_Book1_1_Thiet bi_Tong von ĐTPT 2" xfId="5716" xr:uid="{00000000-0005-0000-0000-0000C6160000}"/>
    <cellStyle name="T_Book1_1_Thiet bi_Tong von ĐTPT 2 2" xfId="5717" xr:uid="{00000000-0005-0000-0000-0000C7160000}"/>
    <cellStyle name="T_Book1_1_Thiet bi_Tong von ĐTPT_BIEU KE HOACH  2015 (KTN 6.11 sua)" xfId="5718" xr:uid="{00000000-0005-0000-0000-0000C8160000}"/>
    <cellStyle name="T_Book1_1_Thiet bi_Viec Huy dang lam" xfId="5719" xr:uid="{00000000-0005-0000-0000-0000C9160000}"/>
    <cellStyle name="T_Book1_1_Thiet bi_Viec Huy dang lam_CT 134" xfId="5720" xr:uid="{00000000-0005-0000-0000-0000CA160000}"/>
    <cellStyle name="T_Book1_1_tien luong" xfId="5634" xr:uid="{00000000-0005-0000-0000-000074160000}"/>
    <cellStyle name="T_Book1_1_Tien luong chuan 01" xfId="5635" xr:uid="{00000000-0005-0000-0000-000075160000}"/>
    <cellStyle name="T_Book1_1_Tienluong" xfId="5636" xr:uid="{00000000-0005-0000-0000-000076160000}"/>
    <cellStyle name="T_Book1_1_Tienluong 2" xfId="5637" xr:uid="{00000000-0005-0000-0000-000077160000}"/>
    <cellStyle name="T_Book1_1_Tienluong 2 2" xfId="5638" xr:uid="{00000000-0005-0000-0000-000078160000}"/>
    <cellStyle name="T_Book1_1_Tienluong_BIEU KE HOACH  2015 (KTN 6.11 sua)" xfId="5639" xr:uid="{00000000-0005-0000-0000-000079160000}"/>
    <cellStyle name="T_Book1_1_tinh toan hoang ha" xfId="5640" xr:uid="{00000000-0005-0000-0000-00007A160000}"/>
    <cellStyle name="T_Book1_1_tinh toan hoang ha 2" xfId="5641" xr:uid="{00000000-0005-0000-0000-00007B160000}"/>
    <cellStyle name="T_Book1_1_tinh toan hoang ha_BIEU KE HOACH  2015 (KTN 6.11 sua)" xfId="5642" xr:uid="{00000000-0005-0000-0000-00007C160000}"/>
    <cellStyle name="T_Book1_1_Tong hop  " xfId="5643" xr:uid="{00000000-0005-0000-0000-00007D160000}"/>
    <cellStyle name="T_Book1_1_Tong von ĐTPT" xfId="5644" xr:uid="{00000000-0005-0000-0000-00007E160000}"/>
    <cellStyle name="T_Book1_1_Tong von ĐTPT 2" xfId="5645" xr:uid="{00000000-0005-0000-0000-00007F160000}"/>
    <cellStyle name="T_Book1_1_Tong von ĐTPT_BIEU KE HOACH  2015 (KTN 6.11 sua)" xfId="5646" xr:uid="{00000000-0005-0000-0000-000080160000}"/>
    <cellStyle name="T_Book1_1_TU VAN THUY LOI THAM  PHE" xfId="5647" xr:uid="{00000000-0005-0000-0000-000081160000}"/>
    <cellStyle name="T_Book1_1_TU VAN THUY LOI THAM  PHE 2" xfId="5648" xr:uid="{00000000-0005-0000-0000-000082160000}"/>
    <cellStyle name="T_Book1_1_TU VAN THUY LOI THAM  PHE_BIEU KE HOACH  2015 (KTN 6.11 sua)" xfId="5649" xr:uid="{00000000-0005-0000-0000-000083160000}"/>
    <cellStyle name="T_Book1_1_Viec Huy dang lam" xfId="5721" xr:uid="{00000000-0005-0000-0000-0000CB160000}"/>
    <cellStyle name="T_Book1_10b_PhanThanNhaSo10" xfId="5722" xr:uid="{00000000-0005-0000-0000-0000CC160000}"/>
    <cellStyle name="T_Book1_10b_PhanThanNhaSo10_Bieu chi tieu KH 2014 (Huy-04-11)" xfId="5723" xr:uid="{00000000-0005-0000-0000-0000CD160000}"/>
    <cellStyle name="T_Book1_10b_PhanThanNhaSo10_Bieu chi tieu KH 2014 (Huy-04-11) 2" xfId="5724" xr:uid="{00000000-0005-0000-0000-0000CE160000}"/>
    <cellStyle name="T_Book1_10b_PhanThanNhaSo10_bieu ke hoach dau thau" xfId="5725" xr:uid="{00000000-0005-0000-0000-0000CF160000}"/>
    <cellStyle name="T_Book1_10b_PhanThanNhaSo10_bieu ke hoach dau thau 2" xfId="5726" xr:uid="{00000000-0005-0000-0000-0000D0160000}"/>
    <cellStyle name="T_Book1_10b_PhanThanNhaSo10_bieu ke hoach dau thau 2 2" xfId="5727" xr:uid="{00000000-0005-0000-0000-0000D1160000}"/>
    <cellStyle name="T_Book1_10b_PhanThanNhaSo10_bieu ke hoach dau thau truong mam non SKH" xfId="5728" xr:uid="{00000000-0005-0000-0000-0000D2160000}"/>
    <cellStyle name="T_Book1_10b_PhanThanNhaSo10_bieu ke hoach dau thau truong mam non SKH 2" xfId="5729" xr:uid="{00000000-0005-0000-0000-0000D3160000}"/>
    <cellStyle name="T_Book1_10b_PhanThanNhaSo10_bieu ke hoach dau thau truong mam non SKH 2 2" xfId="5730" xr:uid="{00000000-0005-0000-0000-0000D4160000}"/>
    <cellStyle name="T_Book1_10b_PhanThanNhaSo10_bieu ke hoach dau thau truong mam non SKH_BIEU KE HOACH  2015 (KTN 6.11 sua)" xfId="5731" xr:uid="{00000000-0005-0000-0000-0000D5160000}"/>
    <cellStyle name="T_Book1_10b_PhanThanNhaSo10_bieu ke hoach dau thau_BIEU KE HOACH  2015 (KTN 6.11 sua)" xfId="5732" xr:uid="{00000000-0005-0000-0000-0000D6160000}"/>
    <cellStyle name="T_Book1_10b_PhanThanNhaSo10_bieu tong hop lai kh von 2011 gui phong TH-KTDN" xfId="5733" xr:uid="{00000000-0005-0000-0000-0000D7160000}"/>
    <cellStyle name="T_Book1_10b_PhanThanNhaSo10_bieu tong hop lai kh von 2011 gui phong TH-KTDN 2" xfId="5734" xr:uid="{00000000-0005-0000-0000-0000D8160000}"/>
    <cellStyle name="T_Book1_10b_PhanThanNhaSo10_bieu tong hop lai kh von 2011 gui phong TH-KTDN 2 2" xfId="5735" xr:uid="{00000000-0005-0000-0000-0000D9160000}"/>
    <cellStyle name="T_Book1_10b_PhanThanNhaSo10_bieu tong hop lai kh von 2011 gui phong TH-KTDN_BIEU KE HOACH  2015 (KTN 6.11 sua)" xfId="5736" xr:uid="{00000000-0005-0000-0000-0000DA160000}"/>
    <cellStyle name="T_Book1_10b_PhanThanNhaSo10_Book1" xfId="5737" xr:uid="{00000000-0005-0000-0000-0000DB160000}"/>
    <cellStyle name="T_Book1_10b_PhanThanNhaSo10_Book1 2" xfId="5738" xr:uid="{00000000-0005-0000-0000-0000DC160000}"/>
    <cellStyle name="T_Book1_10b_PhanThanNhaSo10_Book1 2 2" xfId="5739" xr:uid="{00000000-0005-0000-0000-0000DD160000}"/>
    <cellStyle name="T_Book1_10b_PhanThanNhaSo10_Book1_BIEU KE HOACH  2015 (KTN 6.11 sua)" xfId="5740" xr:uid="{00000000-0005-0000-0000-0000DE160000}"/>
    <cellStyle name="T_Book1_10b_PhanThanNhaSo10_Book1_Ke hoach 2010 (theo doi 11-8-2010)" xfId="5741" xr:uid="{00000000-0005-0000-0000-0000DF160000}"/>
    <cellStyle name="T_Book1_10b_PhanThanNhaSo10_Book1_Ke hoach 2010 (theo doi 11-8-2010) 2" xfId="5742" xr:uid="{00000000-0005-0000-0000-0000E0160000}"/>
    <cellStyle name="T_Book1_10b_PhanThanNhaSo10_Book1_Ke hoach 2010 (theo doi 11-8-2010) 2 2" xfId="5743" xr:uid="{00000000-0005-0000-0000-0000E1160000}"/>
    <cellStyle name="T_Book1_10b_PhanThanNhaSo10_Book1_Ke hoach 2010 (theo doi 11-8-2010)_BIEU KE HOACH  2015 (KTN 6.11 sua)" xfId="5744" xr:uid="{00000000-0005-0000-0000-0000E2160000}"/>
    <cellStyle name="T_Book1_10b_PhanThanNhaSo10_Book1_ke hoach dau thau 30-6-2010" xfId="5745" xr:uid="{00000000-0005-0000-0000-0000E3160000}"/>
    <cellStyle name="T_Book1_10b_PhanThanNhaSo10_Book1_ke hoach dau thau 30-6-2010 2" xfId="5746" xr:uid="{00000000-0005-0000-0000-0000E4160000}"/>
    <cellStyle name="T_Book1_10b_PhanThanNhaSo10_Book1_ke hoach dau thau 30-6-2010 2 2" xfId="5747" xr:uid="{00000000-0005-0000-0000-0000E5160000}"/>
    <cellStyle name="T_Book1_10b_PhanThanNhaSo10_Book1_ke hoach dau thau 30-6-2010_BIEU KE HOACH  2015 (KTN 6.11 sua)" xfId="5748" xr:uid="{00000000-0005-0000-0000-0000E6160000}"/>
    <cellStyle name="T_Book1_10b_PhanThanNhaSo10_Copy of KH PHAN BO VON ĐỐI ỨNG NAM 2011 (30 TY phuong án gop WB)" xfId="5749" xr:uid="{00000000-0005-0000-0000-0000E7160000}"/>
    <cellStyle name="T_Book1_10b_PhanThanNhaSo10_Copy of KH PHAN BO VON ĐỐI ỨNG NAM 2011 (30 TY phuong án gop WB) 2" xfId="5750" xr:uid="{00000000-0005-0000-0000-0000E8160000}"/>
    <cellStyle name="T_Book1_10b_PhanThanNhaSo10_Copy of KH PHAN BO VON ĐỐI ỨNG NAM 2011 (30 TY phuong án gop WB) 2 2" xfId="5751" xr:uid="{00000000-0005-0000-0000-0000E9160000}"/>
    <cellStyle name="T_Book1_10b_PhanThanNhaSo10_Copy of KH PHAN BO VON ĐỐI ỨNG NAM 2011 (30 TY phuong án gop WB)_BIEU KE HOACH  2015 (KTN 6.11 sua)" xfId="5752" xr:uid="{00000000-0005-0000-0000-0000EA160000}"/>
    <cellStyle name="T_Book1_10b_PhanThanNhaSo10_DTTD chieng chan Tham lai 29-9-2009" xfId="5753" xr:uid="{00000000-0005-0000-0000-0000EB160000}"/>
    <cellStyle name="T_Book1_10b_PhanThanNhaSo10_DTTD chieng chan Tham lai 29-9-2009 2" xfId="5754" xr:uid="{00000000-0005-0000-0000-0000EC160000}"/>
    <cellStyle name="T_Book1_10b_PhanThanNhaSo10_DTTD chieng chan Tham lai 29-9-2009 2 2" xfId="5755" xr:uid="{00000000-0005-0000-0000-0000ED160000}"/>
    <cellStyle name="T_Book1_10b_PhanThanNhaSo10_DTTD chieng chan Tham lai 29-9-2009_BIEU KE HOACH  2015 (KTN 6.11 sua)" xfId="5756" xr:uid="{00000000-0005-0000-0000-0000EE160000}"/>
    <cellStyle name="T_Book1_10b_PhanThanNhaSo10_dự toán 30a 2013" xfId="5761" xr:uid="{00000000-0005-0000-0000-0000F3160000}"/>
    <cellStyle name="T_Book1_10b_PhanThanNhaSo10_Du toan nuoc San Thang (GD2)" xfId="5757" xr:uid="{00000000-0005-0000-0000-0000EF160000}"/>
    <cellStyle name="T_Book1_10b_PhanThanNhaSo10_Du toan nuoc San Thang (GD2) 2" xfId="5758" xr:uid="{00000000-0005-0000-0000-0000F0160000}"/>
    <cellStyle name="T_Book1_10b_PhanThanNhaSo10_Du toan nuoc San Thang (GD2) 2 2" xfId="5759" xr:uid="{00000000-0005-0000-0000-0000F1160000}"/>
    <cellStyle name="T_Book1_10b_PhanThanNhaSo10_Du toan nuoc San Thang (GD2)_BIEU KE HOACH  2015 (KTN 6.11 sua)" xfId="5760" xr:uid="{00000000-0005-0000-0000-0000F2160000}"/>
    <cellStyle name="T_Book1_10b_PhanThanNhaSo10_Ke hoach 2010 (theo doi 11-8-2010)" xfId="5762" xr:uid="{00000000-0005-0000-0000-0000F4160000}"/>
    <cellStyle name="T_Book1_10b_PhanThanNhaSo10_Ke hoach 2010 (theo doi 11-8-2010) 2" xfId="5763" xr:uid="{00000000-0005-0000-0000-0000F5160000}"/>
    <cellStyle name="T_Book1_10b_PhanThanNhaSo10_Ke hoach 2010 (theo doi 11-8-2010) 2 2" xfId="5764" xr:uid="{00000000-0005-0000-0000-0000F6160000}"/>
    <cellStyle name="T_Book1_10b_PhanThanNhaSo10_Ke hoach 2010 (theo doi 11-8-2010)_BIEU KE HOACH  2015 (KTN 6.11 sua)" xfId="5765" xr:uid="{00000000-0005-0000-0000-0000F7160000}"/>
    <cellStyle name="T_Book1_10b_PhanThanNhaSo10_ke hoach dau thau 30-6-2010" xfId="5766" xr:uid="{00000000-0005-0000-0000-0000F8160000}"/>
    <cellStyle name="T_Book1_10b_PhanThanNhaSo10_ke hoach dau thau 30-6-2010 2" xfId="5767" xr:uid="{00000000-0005-0000-0000-0000F9160000}"/>
    <cellStyle name="T_Book1_10b_PhanThanNhaSo10_ke hoach dau thau 30-6-2010 2 2" xfId="5768" xr:uid="{00000000-0005-0000-0000-0000FA160000}"/>
    <cellStyle name="T_Book1_10b_PhanThanNhaSo10_ke hoach dau thau 30-6-2010_BIEU KE HOACH  2015 (KTN 6.11 sua)" xfId="5769" xr:uid="{00000000-0005-0000-0000-0000FB160000}"/>
    <cellStyle name="T_Book1_10b_PhanThanNhaSo10_KH Von 2012 gui BKH 1" xfId="5770" xr:uid="{00000000-0005-0000-0000-0000FC160000}"/>
    <cellStyle name="T_Book1_10b_PhanThanNhaSo10_KH Von 2012 gui BKH 1 2" xfId="5771" xr:uid="{00000000-0005-0000-0000-0000FD160000}"/>
    <cellStyle name="T_Book1_10b_PhanThanNhaSo10_KH Von 2012 gui BKH 1 2 2" xfId="5772" xr:uid="{00000000-0005-0000-0000-0000FE160000}"/>
    <cellStyle name="T_Book1_10b_PhanThanNhaSo10_KH Von 2012 gui BKH 1_BIEU KE HOACH  2015 (KTN 6.11 sua)" xfId="5773" xr:uid="{00000000-0005-0000-0000-0000FF160000}"/>
    <cellStyle name="T_Book1_10b_PhanThanNhaSo10_QD ke hoach dau thau" xfId="5774" xr:uid="{00000000-0005-0000-0000-000000170000}"/>
    <cellStyle name="T_Book1_10b_PhanThanNhaSo10_QD ke hoach dau thau 2" xfId="5775" xr:uid="{00000000-0005-0000-0000-000001170000}"/>
    <cellStyle name="T_Book1_10b_PhanThanNhaSo10_QD ke hoach dau thau 2 2" xfId="5776" xr:uid="{00000000-0005-0000-0000-000002170000}"/>
    <cellStyle name="T_Book1_10b_PhanThanNhaSo10_QD ke hoach dau thau_BIEU KE HOACH  2015 (KTN 6.11 sua)" xfId="5777" xr:uid="{00000000-0005-0000-0000-000003170000}"/>
    <cellStyle name="T_Book1_10b_PhanThanNhaSo10_Ra soat KH von 2011 (Huy-11-11-11)" xfId="5778" xr:uid="{00000000-0005-0000-0000-000004170000}"/>
    <cellStyle name="T_Book1_10b_PhanThanNhaSo10_Ra soat KH von 2011 (Huy-11-11-11) 2" xfId="5779" xr:uid="{00000000-0005-0000-0000-000005170000}"/>
    <cellStyle name="T_Book1_10b_PhanThanNhaSo10_Ra soat KH von 2011 (Huy-11-11-11) 2 2" xfId="5780" xr:uid="{00000000-0005-0000-0000-000006170000}"/>
    <cellStyle name="T_Book1_10b_PhanThanNhaSo10_Ra soat KH von 2011 (Huy-11-11-11)_BIEU KE HOACH  2015 (KTN 6.11 sua)" xfId="5781" xr:uid="{00000000-0005-0000-0000-000007170000}"/>
    <cellStyle name="T_Book1_10b_PhanThanNhaSo10_tinh toan hoang ha" xfId="5782" xr:uid="{00000000-0005-0000-0000-000008170000}"/>
    <cellStyle name="T_Book1_10b_PhanThanNhaSo10_tinh toan hoang ha 2" xfId="5783" xr:uid="{00000000-0005-0000-0000-000009170000}"/>
    <cellStyle name="T_Book1_10b_PhanThanNhaSo10_tinh toan hoang ha 2 2" xfId="5784" xr:uid="{00000000-0005-0000-0000-00000A170000}"/>
    <cellStyle name="T_Book1_10b_PhanThanNhaSo10_tinh toan hoang ha_BIEU KE HOACH  2015 (KTN 6.11 sua)" xfId="5785" xr:uid="{00000000-0005-0000-0000-00000B170000}"/>
    <cellStyle name="T_Book1_10b_PhanThanNhaSo10_Tong von ĐTPT" xfId="5786" xr:uid="{00000000-0005-0000-0000-00000C170000}"/>
    <cellStyle name="T_Book1_10b_PhanThanNhaSo10_Tong von ĐTPT 2" xfId="5787" xr:uid="{00000000-0005-0000-0000-00000D170000}"/>
    <cellStyle name="T_Book1_10b_PhanThanNhaSo10_Tong von ĐTPT 2 2" xfId="5788" xr:uid="{00000000-0005-0000-0000-00000E170000}"/>
    <cellStyle name="T_Book1_10b_PhanThanNhaSo10_Tong von ĐTPT_BIEU KE HOACH  2015 (KTN 6.11 sua)" xfId="5789" xr:uid="{00000000-0005-0000-0000-00000F170000}"/>
    <cellStyle name="T_Book1_10b_PhanThanNhaSo10_Viec Huy dang lam" xfId="5790" xr:uid="{00000000-0005-0000-0000-000010170000}"/>
    <cellStyle name="T_Book1_10b_PhanThanNhaSo10_Viec Huy dang lam_CT 134" xfId="5791" xr:uid="{00000000-0005-0000-0000-000011170000}"/>
    <cellStyle name="T_Book1_2" xfId="5792" xr:uid="{00000000-0005-0000-0000-000012170000}"/>
    <cellStyle name="T_Book1_2 2" xfId="5793" xr:uid="{00000000-0005-0000-0000-000013170000}"/>
    <cellStyle name="T_Book1_2 3" xfId="5794" xr:uid="{00000000-0005-0000-0000-000014170000}"/>
    <cellStyle name="T_Book1_2_Bao cao danh muc cac cong trinh tren dia ban huyen 4-2010" xfId="5795" xr:uid="{00000000-0005-0000-0000-000015170000}"/>
    <cellStyle name="T_Book1_2_Bao cao TPCP" xfId="5796" xr:uid="{00000000-0005-0000-0000-000016170000}"/>
    <cellStyle name="T_Book1_2_Bao cao TPCP 2" xfId="5797" xr:uid="{00000000-0005-0000-0000-000017170000}"/>
    <cellStyle name="T_Book1_2_Bao cao TPCP_BIEU KE HOACH  2015 (KTN 6.11 sua)" xfId="5798" xr:uid="{00000000-0005-0000-0000-000018170000}"/>
    <cellStyle name="T_Book1_2_bao_cao_TH_th_cong_tac_dau_thau_-_ngay251209" xfId="5799" xr:uid="{00000000-0005-0000-0000-000019170000}"/>
    <cellStyle name="T_Book1_2_Bieu chi tieu KH 2014 (Huy-04-11)" xfId="5800" xr:uid="{00000000-0005-0000-0000-00001A170000}"/>
    <cellStyle name="T_Book1_2_Bieu chi tieu KH 2014 (Huy-04-11) 2" xfId="5801" xr:uid="{00000000-0005-0000-0000-00001B170000}"/>
    <cellStyle name="T_Book1_2_BIEU KE HOACH  2015 (KTN 6.11 sua)" xfId="5802" xr:uid="{00000000-0005-0000-0000-00001C170000}"/>
    <cellStyle name="T_Book1_2_bieu ke hoach dau thau" xfId="5803" xr:uid="{00000000-0005-0000-0000-00001D170000}"/>
    <cellStyle name="T_Book1_2_bieu ke hoach dau thau 2" xfId="5804" xr:uid="{00000000-0005-0000-0000-00001E170000}"/>
    <cellStyle name="T_Book1_2_bieu ke hoach dau thau truong mam non SKH" xfId="5805" xr:uid="{00000000-0005-0000-0000-00001F170000}"/>
    <cellStyle name="T_Book1_2_bieu ke hoach dau thau truong mam non SKH 2" xfId="5806" xr:uid="{00000000-0005-0000-0000-000020170000}"/>
    <cellStyle name="T_Book1_2_bieu ke hoach dau thau truong mam non SKH_BIEU KE HOACH  2015 (KTN 6.11 sua)" xfId="5807" xr:uid="{00000000-0005-0000-0000-000021170000}"/>
    <cellStyle name="T_Book1_2_bieu ke hoach dau thau_BIEU KE HOACH  2015 (KTN 6.11 sua)" xfId="5808" xr:uid="{00000000-0005-0000-0000-000022170000}"/>
    <cellStyle name="T_Book1_2_bieu tong hop lai kh von 2011 gui phong TH-KTDN" xfId="5809" xr:uid="{00000000-0005-0000-0000-000023170000}"/>
    <cellStyle name="T_Book1_2_bieu tong hop lai kh von 2011 gui phong TH-KTDN 2" xfId="5810" xr:uid="{00000000-0005-0000-0000-000024170000}"/>
    <cellStyle name="T_Book1_2_bieu tong hop lai kh von 2011 gui phong TH-KTDN_BIEU KE HOACH  2015 (KTN 6.11 sua)" xfId="5811" xr:uid="{00000000-0005-0000-0000-000025170000}"/>
    <cellStyle name="T_Book1_2_BIỂU TỔNG HỢP LẦN CUỐI SỬA THEO NGHI QUYẾT SỐ 81" xfId="5812" xr:uid="{00000000-0005-0000-0000-000026170000}"/>
    <cellStyle name="T_Book1_2_Book1" xfId="5813" xr:uid="{00000000-0005-0000-0000-000027170000}"/>
    <cellStyle name="T_Book1_2_Book1 2" xfId="5814" xr:uid="{00000000-0005-0000-0000-000028170000}"/>
    <cellStyle name="T_Book1_2_Book1 3" xfId="5815" xr:uid="{00000000-0005-0000-0000-000029170000}"/>
    <cellStyle name="T_Book1_2_Book1_1" xfId="5816" xr:uid="{00000000-0005-0000-0000-00002A170000}"/>
    <cellStyle name="T_Book1_2_Book1_1 2" xfId="5817" xr:uid="{00000000-0005-0000-0000-00002B170000}"/>
    <cellStyle name="T_Book1_2_Book1_1_BIEU KE HOACH  2015 (KTN 6.11 sua)" xfId="5818" xr:uid="{00000000-0005-0000-0000-00002C170000}"/>
    <cellStyle name="T_Book1_2_Book1_1_Book1" xfId="5819" xr:uid="{00000000-0005-0000-0000-00002D170000}"/>
    <cellStyle name="T_Book1_2_Book1_1_Book1 2" xfId="5820" xr:uid="{00000000-0005-0000-0000-00002E170000}"/>
    <cellStyle name="T_Book1_2_Book1_1_Book1_BIEU KE HOACH  2015 (KTN 6.11 sua)" xfId="5821" xr:uid="{00000000-0005-0000-0000-00002F170000}"/>
    <cellStyle name="T_Book1_2_Book1_1_Book1_Ke hoach 2010 (theo doi 11-8-2010)" xfId="5822" xr:uid="{00000000-0005-0000-0000-000030170000}"/>
    <cellStyle name="T_Book1_2_Book1_1_Book1_Ke hoach 2010 (theo doi 11-8-2010) 2" xfId="5823" xr:uid="{00000000-0005-0000-0000-000031170000}"/>
    <cellStyle name="T_Book1_2_Book1_1_Book1_Ke hoach 2010 (theo doi 11-8-2010)_BIEU KE HOACH  2015 (KTN 6.11 sua)" xfId="5824" xr:uid="{00000000-0005-0000-0000-000032170000}"/>
    <cellStyle name="T_Book1_2_Book1_1_Ke hoach 2010 (theo doi 11-8-2010)" xfId="5825" xr:uid="{00000000-0005-0000-0000-000033170000}"/>
    <cellStyle name="T_Book1_2_Book1_1_Ke hoach 2010 (theo doi 11-8-2010) 2" xfId="5826" xr:uid="{00000000-0005-0000-0000-000034170000}"/>
    <cellStyle name="T_Book1_2_Book1_1_Ke hoach 2010 (theo doi 11-8-2010)_BIEU KE HOACH  2015 (KTN 6.11 sua)" xfId="5827" xr:uid="{00000000-0005-0000-0000-000035170000}"/>
    <cellStyle name="T_Book1_2_Book1_1_ke hoach dau thau 30-6-2010" xfId="5828" xr:uid="{00000000-0005-0000-0000-000036170000}"/>
    <cellStyle name="T_Book1_2_Book1_1_ke hoach dau thau 30-6-2010 2" xfId="5829" xr:uid="{00000000-0005-0000-0000-000037170000}"/>
    <cellStyle name="T_Book1_2_Book1_1_ke hoach dau thau 30-6-2010_BIEU KE HOACH  2015 (KTN 6.11 sua)" xfId="5830" xr:uid="{00000000-0005-0000-0000-000038170000}"/>
    <cellStyle name="T_Book1_2_Book1_2" xfId="5831" xr:uid="{00000000-0005-0000-0000-000039170000}"/>
    <cellStyle name="T_Book1_2_Book1_2 2" xfId="5832" xr:uid="{00000000-0005-0000-0000-00003A170000}"/>
    <cellStyle name="T_Book1_2_Book1_2 2 2" xfId="5833" xr:uid="{00000000-0005-0000-0000-00003B170000}"/>
    <cellStyle name="T_Book1_2_Book1_2_BIEU KE HOACH  2015 (KTN 6.11 sua)" xfId="5834" xr:uid="{00000000-0005-0000-0000-00003C170000}"/>
    <cellStyle name="T_Book1_2_Book1_2_Ke hoach 2010 (theo doi 11-8-2010)" xfId="5835" xr:uid="{00000000-0005-0000-0000-00003D170000}"/>
    <cellStyle name="T_Book1_2_Book1_2_Ke hoach 2010 (theo doi 11-8-2010) 2" xfId="5836" xr:uid="{00000000-0005-0000-0000-00003E170000}"/>
    <cellStyle name="T_Book1_2_Book1_2_Ke hoach 2010 (theo doi 11-8-2010)_BIEU KE HOACH  2015 (KTN 6.11 sua)" xfId="5837" xr:uid="{00000000-0005-0000-0000-00003F170000}"/>
    <cellStyle name="T_Book1_2_Book1_Bao cao 9 thang  XDCB" xfId="5838" xr:uid="{00000000-0005-0000-0000-000040170000}"/>
    <cellStyle name="T_Book1_2_Book1_Bao cao phòng lao động phụ lục 3" xfId="5839" xr:uid="{00000000-0005-0000-0000-000041170000}"/>
    <cellStyle name="T_Book1_2_Book1_Book1" xfId="5840" xr:uid="{00000000-0005-0000-0000-000042170000}"/>
    <cellStyle name="T_Book1_2_Book1_Book1 2" xfId="5841" xr:uid="{00000000-0005-0000-0000-000043170000}"/>
    <cellStyle name="T_Book1_2_Book1_Book1_BIEU KE HOACH  2015 (KTN 6.11 sua)" xfId="5842" xr:uid="{00000000-0005-0000-0000-000044170000}"/>
    <cellStyle name="T_Book1_2_Book1_Book1_Ke hoach 2010 (theo doi 11-8-2010)" xfId="5843" xr:uid="{00000000-0005-0000-0000-000045170000}"/>
    <cellStyle name="T_Book1_2_Book1_Book1_Ke hoach 2010 (theo doi 11-8-2010) 2" xfId="5844" xr:uid="{00000000-0005-0000-0000-000046170000}"/>
    <cellStyle name="T_Book1_2_Book1_Book1_Ke hoach 2010 (theo doi 11-8-2010)_BIEU KE HOACH  2015 (KTN 6.11 sua)" xfId="5845" xr:uid="{00000000-0005-0000-0000-000047170000}"/>
    <cellStyle name="T_Book1_2_Book1_Danh Mục KCM trinh BKH 2011 (BS 30A)" xfId="5846" xr:uid="{00000000-0005-0000-0000-000048170000}"/>
    <cellStyle name="T_Book1_2_Book1_dự toán 30a 2013" xfId="5847" xr:uid="{00000000-0005-0000-0000-000049170000}"/>
    <cellStyle name="T_Book1_2_Book1_Ke hoach 2010 (theo doi 11-8-2010)" xfId="5848" xr:uid="{00000000-0005-0000-0000-00004A170000}"/>
    <cellStyle name="T_Book1_2_Book1_Ke hoach 2010 (theo doi 11-8-2010) 2" xfId="5849" xr:uid="{00000000-0005-0000-0000-00004B170000}"/>
    <cellStyle name="T_Book1_2_Book1_Ke hoach 2010 (theo doi 11-8-2010) 2 2" xfId="5850" xr:uid="{00000000-0005-0000-0000-00004C170000}"/>
    <cellStyle name="T_Book1_2_Book1_Ke hoach 2010 (theo doi 11-8-2010)_BIEU KE HOACH  2015 (KTN 6.11 sua)" xfId="5851" xr:uid="{00000000-0005-0000-0000-00004D170000}"/>
    <cellStyle name="T_Book1_2_Book1_ke hoach dau thau 30-6-2010" xfId="5852" xr:uid="{00000000-0005-0000-0000-00004E170000}"/>
    <cellStyle name="T_Book1_2_Book1_ke hoach dau thau 30-6-2010 2" xfId="5853" xr:uid="{00000000-0005-0000-0000-00004F170000}"/>
    <cellStyle name="T_Book1_2_Book1_ke hoach dau thau 30-6-2010_BIEU KE HOACH  2015 (KTN 6.11 sua)" xfId="5854" xr:uid="{00000000-0005-0000-0000-000050170000}"/>
    <cellStyle name="T_Book1_2_Book1_KH Von 2012 gui BKH 1" xfId="5855" xr:uid="{00000000-0005-0000-0000-000051170000}"/>
    <cellStyle name="T_Book1_2_Book1_KH Von 2012 gui BKH 1 2" xfId="5856" xr:uid="{00000000-0005-0000-0000-000052170000}"/>
    <cellStyle name="T_Book1_2_Book1_KH Von 2012 gui BKH 1_BIEU KE HOACH  2015 (KTN 6.11 sua)" xfId="5857" xr:uid="{00000000-0005-0000-0000-000053170000}"/>
    <cellStyle name="T_Book1_2_Book1_KH Von 2012 gui BKH 2" xfId="5858" xr:uid="{00000000-0005-0000-0000-000054170000}"/>
    <cellStyle name="T_Book1_2_Book1_KH Von 2012 gui BKH 2 2" xfId="5859" xr:uid="{00000000-0005-0000-0000-000055170000}"/>
    <cellStyle name="T_Book1_2_Book1_KH Von 2012 gui BKH 2_BIEU KE HOACH  2015 (KTN 6.11 sua)" xfId="5860" xr:uid="{00000000-0005-0000-0000-000056170000}"/>
    <cellStyle name="T_Book1_2_Book1_Ra soat KH von 2011 (Huy-11-11-11)" xfId="5861" xr:uid="{00000000-0005-0000-0000-000057170000}"/>
    <cellStyle name="T_Book1_2_Book1_Theo doi thanh toan" xfId="5862" xr:uid="{00000000-0005-0000-0000-000058170000}"/>
    <cellStyle name="T_Book1_2_Book1_Viec Huy dang lam" xfId="5863" xr:uid="{00000000-0005-0000-0000-000059170000}"/>
    <cellStyle name="T_Book1_2_Book1_Viec Huy dang lam_CT 134" xfId="5864" xr:uid="{00000000-0005-0000-0000-00005A170000}"/>
    <cellStyle name="T_Book1_2_Chi tieu KH nam 2009" xfId="5871" xr:uid="{00000000-0005-0000-0000-000061170000}"/>
    <cellStyle name="T_Book1_2_Chi tieu KH nam 2009 2" xfId="5872" xr:uid="{00000000-0005-0000-0000-000062170000}"/>
    <cellStyle name="T_Book1_2_Chi tieu KH nam 2009_BIEU KE HOACH  2015 (KTN 6.11 sua)" xfId="5873" xr:uid="{00000000-0005-0000-0000-000063170000}"/>
    <cellStyle name="T_Book1_2_cong bo gia VLXD thang 4" xfId="5865" xr:uid="{00000000-0005-0000-0000-00005B170000}"/>
    <cellStyle name="T_Book1_2_cong bo gia VLXD thang 4 2" xfId="5866" xr:uid="{00000000-0005-0000-0000-00005C170000}"/>
    <cellStyle name="T_Book1_2_cong bo gia VLXD thang 4_BIEU KE HOACH  2015 (KTN 6.11 sua)" xfId="5867" xr:uid="{00000000-0005-0000-0000-00005D170000}"/>
    <cellStyle name="T_Book1_2_Copy of KH PHAN BO VON ĐỐI ỨNG NAM 2011 (30 TY phuong án gop WB)" xfId="5868" xr:uid="{00000000-0005-0000-0000-00005E170000}"/>
    <cellStyle name="T_Book1_2_Copy of KH PHAN BO VON ĐỐI ỨNG NAM 2011 (30 TY phuong án gop WB) 2" xfId="5869" xr:uid="{00000000-0005-0000-0000-00005F170000}"/>
    <cellStyle name="T_Book1_2_Copy of KH PHAN BO VON ĐỐI ỨNG NAM 2011 (30 TY phuong án gop WB)_BIEU KE HOACH  2015 (KTN 6.11 sua)" xfId="5870" xr:uid="{00000000-0005-0000-0000-000060170000}"/>
    <cellStyle name="T_Book1_2_dang vien mói" xfId="5874" xr:uid="{00000000-0005-0000-0000-000064170000}"/>
    <cellStyle name="T_Book1_2_Danh Mục KCM trinh BKH 2011 (BS 30A)" xfId="5875" xr:uid="{00000000-0005-0000-0000-000065170000}"/>
    <cellStyle name="T_Book1_2_DT 1751 Muong Khoa" xfId="5876" xr:uid="{00000000-0005-0000-0000-000066170000}"/>
    <cellStyle name="T_Book1_2_DT 1751 Muong Khoa 2" xfId="5877" xr:uid="{00000000-0005-0000-0000-000067170000}"/>
    <cellStyle name="T_Book1_2_DT 1751 Muong Khoa_BIEU KE HOACH  2015 (KTN 6.11 sua)" xfId="5878" xr:uid="{00000000-0005-0000-0000-000068170000}"/>
    <cellStyle name="T_Book1_2_DT Nam vai" xfId="5879" xr:uid="{00000000-0005-0000-0000-000069170000}"/>
    <cellStyle name="T_Book1_2_DT Nam vai 2" xfId="5880" xr:uid="{00000000-0005-0000-0000-00006A170000}"/>
    <cellStyle name="T_Book1_2_DT Nam vai_BIEU KE HOACH  2015 (KTN 6.11 sua)" xfId="5881" xr:uid="{00000000-0005-0000-0000-00006B170000}"/>
    <cellStyle name="T_Book1_2_DT Nam vai_bieu ke hoach dau thau" xfId="5882" xr:uid="{00000000-0005-0000-0000-00006C170000}"/>
    <cellStyle name="T_Book1_2_DT Nam vai_bieu ke hoach dau thau 2" xfId="5883" xr:uid="{00000000-0005-0000-0000-00006D170000}"/>
    <cellStyle name="T_Book1_2_DT Nam vai_bieu ke hoach dau thau truong mam non SKH" xfId="5884" xr:uid="{00000000-0005-0000-0000-00006E170000}"/>
    <cellStyle name="T_Book1_2_DT Nam vai_bieu ke hoach dau thau truong mam non SKH 2" xfId="5885" xr:uid="{00000000-0005-0000-0000-00006F170000}"/>
    <cellStyle name="T_Book1_2_DT Nam vai_bieu ke hoach dau thau truong mam non SKH_BIEU KE HOACH  2015 (KTN 6.11 sua)" xfId="5886" xr:uid="{00000000-0005-0000-0000-000070170000}"/>
    <cellStyle name="T_Book1_2_DT Nam vai_bieu ke hoach dau thau_BIEU KE HOACH  2015 (KTN 6.11 sua)" xfId="5887" xr:uid="{00000000-0005-0000-0000-000071170000}"/>
    <cellStyle name="T_Book1_2_DT Nam vai_Book1" xfId="5888" xr:uid="{00000000-0005-0000-0000-000072170000}"/>
    <cellStyle name="T_Book1_2_DT Nam vai_Book1 2" xfId="5889" xr:uid="{00000000-0005-0000-0000-000073170000}"/>
    <cellStyle name="T_Book1_2_DT Nam vai_Book1_BIEU KE HOACH  2015 (KTN 6.11 sua)" xfId="5890" xr:uid="{00000000-0005-0000-0000-000074170000}"/>
    <cellStyle name="T_Book1_2_DT Nam vai_DTTD chieng chan Tham lai 29-9-2009" xfId="5891" xr:uid="{00000000-0005-0000-0000-000075170000}"/>
    <cellStyle name="T_Book1_2_DT Nam vai_DTTD chieng chan Tham lai 29-9-2009 2" xfId="5892" xr:uid="{00000000-0005-0000-0000-000076170000}"/>
    <cellStyle name="T_Book1_2_DT Nam vai_DTTD chieng chan Tham lai 29-9-2009_BIEU KE HOACH  2015 (KTN 6.11 sua)" xfId="5893" xr:uid="{00000000-0005-0000-0000-000077170000}"/>
    <cellStyle name="T_Book1_2_DT Nam vai_Ke hoach 2010 (theo doi 11-8-2010)" xfId="5894" xr:uid="{00000000-0005-0000-0000-000078170000}"/>
    <cellStyle name="T_Book1_2_DT Nam vai_Ke hoach 2010 (theo doi 11-8-2010) 2" xfId="5895" xr:uid="{00000000-0005-0000-0000-000079170000}"/>
    <cellStyle name="T_Book1_2_DT Nam vai_Ke hoach 2010 (theo doi 11-8-2010)_BIEU KE HOACH  2015 (KTN 6.11 sua)" xfId="5896" xr:uid="{00000000-0005-0000-0000-00007A170000}"/>
    <cellStyle name="T_Book1_2_DT Nam vai_ke hoach dau thau 30-6-2010" xfId="5897" xr:uid="{00000000-0005-0000-0000-00007B170000}"/>
    <cellStyle name="T_Book1_2_DT Nam vai_ke hoach dau thau 30-6-2010 2" xfId="5898" xr:uid="{00000000-0005-0000-0000-00007C170000}"/>
    <cellStyle name="T_Book1_2_DT Nam vai_ke hoach dau thau 30-6-2010_BIEU KE HOACH  2015 (KTN 6.11 sua)" xfId="5899" xr:uid="{00000000-0005-0000-0000-00007D170000}"/>
    <cellStyle name="T_Book1_2_DT Nam vai_QD ke hoach dau thau" xfId="5900" xr:uid="{00000000-0005-0000-0000-00007E170000}"/>
    <cellStyle name="T_Book1_2_DT Nam vai_QD ke hoach dau thau 2" xfId="5901" xr:uid="{00000000-0005-0000-0000-00007F170000}"/>
    <cellStyle name="T_Book1_2_DT Nam vai_QD ke hoach dau thau_BIEU KE HOACH  2015 (KTN 6.11 sua)" xfId="5902" xr:uid="{00000000-0005-0000-0000-000080170000}"/>
    <cellStyle name="T_Book1_2_DT Nam vai_tinh toan hoang ha" xfId="5903" xr:uid="{00000000-0005-0000-0000-000081170000}"/>
    <cellStyle name="T_Book1_2_DT Nam vai_tinh toan hoang ha 2" xfId="5904" xr:uid="{00000000-0005-0000-0000-000082170000}"/>
    <cellStyle name="T_Book1_2_DT Nam vai_tinh toan hoang ha_BIEU KE HOACH  2015 (KTN 6.11 sua)" xfId="5905" xr:uid="{00000000-0005-0000-0000-000083170000}"/>
    <cellStyle name="T_Book1_2_DT NHA KHACH -12" xfId="5906" xr:uid="{00000000-0005-0000-0000-000084170000}"/>
    <cellStyle name="T_Book1_2_DT NHA KHACH -12 2" xfId="5907" xr:uid="{00000000-0005-0000-0000-000085170000}"/>
    <cellStyle name="T_Book1_2_DT NHA KHACH -12_BIEU KE HOACH  2015 (KTN 6.11 sua)" xfId="5908" xr:uid="{00000000-0005-0000-0000-000086170000}"/>
    <cellStyle name="T_Book1_2_DT tieu hoc diem TDC ban Cho 28-02-09" xfId="5909" xr:uid="{00000000-0005-0000-0000-000087170000}"/>
    <cellStyle name="T_Book1_2_DT tieu hoc diem TDC ban Cho 28-02-09 2" xfId="5910" xr:uid="{00000000-0005-0000-0000-000088170000}"/>
    <cellStyle name="T_Book1_2_DT tieu hoc diem TDC ban Cho 28-02-09_BIEU KE HOACH  2015 (KTN 6.11 sua)" xfId="5911" xr:uid="{00000000-0005-0000-0000-000089170000}"/>
    <cellStyle name="T_Book1_2_DTTD chieng chan Tham lai 29-9-2009" xfId="5912" xr:uid="{00000000-0005-0000-0000-00008A170000}"/>
    <cellStyle name="T_Book1_2_DTTD chieng chan Tham lai 29-9-2009 2" xfId="5913" xr:uid="{00000000-0005-0000-0000-00008B170000}"/>
    <cellStyle name="T_Book1_2_DTTD chieng chan Tham lai 29-9-2009_BIEU KE HOACH  2015 (KTN 6.11 sua)" xfId="5914" xr:uid="{00000000-0005-0000-0000-00008C170000}"/>
    <cellStyle name="T_Book1_2_dự toán 30a 2013" xfId="5921" xr:uid="{00000000-0005-0000-0000-000093170000}"/>
    <cellStyle name="T_Book1_2_Du toan nuoc San Thang (GD2)" xfId="5915" xr:uid="{00000000-0005-0000-0000-00008D170000}"/>
    <cellStyle name="T_Book1_2_Du toan nuoc San Thang (GD2) 2" xfId="5916" xr:uid="{00000000-0005-0000-0000-00008E170000}"/>
    <cellStyle name="T_Book1_2_Du toan nuoc San Thang (GD2)_BIEU KE HOACH  2015 (KTN 6.11 sua)" xfId="5917" xr:uid="{00000000-0005-0000-0000-00008F170000}"/>
    <cellStyle name="T_Book1_2_DuToan92009Luong650" xfId="5918" xr:uid="{00000000-0005-0000-0000-000090170000}"/>
    <cellStyle name="T_Book1_2_DuToan92009Luong650 2" xfId="5919" xr:uid="{00000000-0005-0000-0000-000091170000}"/>
    <cellStyle name="T_Book1_2_DuToan92009Luong650_CT 134" xfId="5920" xr:uid="{00000000-0005-0000-0000-000092170000}"/>
    <cellStyle name="T_Book1_2_GVL" xfId="5922" xr:uid="{00000000-0005-0000-0000-000094170000}"/>
    <cellStyle name="T_Book1_2_GVL 2" xfId="5923" xr:uid="{00000000-0005-0000-0000-000095170000}"/>
    <cellStyle name="T_Book1_2_GVL_BIEU KE HOACH  2015 (KTN 6.11 sua)" xfId="5924" xr:uid="{00000000-0005-0000-0000-000096170000}"/>
    <cellStyle name="T_Book1_2_HD TT1" xfId="5925" xr:uid="{00000000-0005-0000-0000-000097170000}"/>
    <cellStyle name="T_Book1_2_HD TT1 2" xfId="5926" xr:uid="{00000000-0005-0000-0000-000098170000}"/>
    <cellStyle name="T_Book1_2_HD TT1_BIEU KE HOACH  2015 (KTN 6.11 sua)" xfId="5927" xr:uid="{00000000-0005-0000-0000-000099170000}"/>
    <cellStyle name="T_Book1_2_Ke hoach 2010 ngay 14.4.10" xfId="5928" xr:uid="{00000000-0005-0000-0000-00009A170000}"/>
    <cellStyle name="T_Book1_2_Ke hoach 2010 ngay 14.4.10 2" xfId="5929" xr:uid="{00000000-0005-0000-0000-00009B170000}"/>
    <cellStyle name="T_Book1_2_Ke hoach 2010 ngay 14.4.10_BIEU KE HOACH  2015 (KTN 6.11 sua)" xfId="5930" xr:uid="{00000000-0005-0000-0000-00009C170000}"/>
    <cellStyle name="T_Book1_2_ke hoach dau thau 30-6-2010" xfId="5931" xr:uid="{00000000-0005-0000-0000-00009D170000}"/>
    <cellStyle name="T_Book1_2_ke hoach dau thau 30-6-2010 2" xfId="5932" xr:uid="{00000000-0005-0000-0000-00009E170000}"/>
    <cellStyle name="T_Book1_2_ke hoach dau thau 30-6-2010_BIEU KE HOACH  2015 (KTN 6.11 sua)" xfId="5933" xr:uid="{00000000-0005-0000-0000-00009F170000}"/>
    <cellStyle name="T_Book1_2_KH 2014" xfId="5934" xr:uid="{00000000-0005-0000-0000-0000A0170000}"/>
    <cellStyle name="T_Book1_2_KH Von 2012 gui BKH 1" xfId="5935" xr:uid="{00000000-0005-0000-0000-0000A1170000}"/>
    <cellStyle name="T_Book1_2_KH Von 2012 gui BKH 1 2" xfId="5936" xr:uid="{00000000-0005-0000-0000-0000A2170000}"/>
    <cellStyle name="T_Book1_2_KH Von 2012 gui BKH 1_BIEU KE HOACH  2015 (KTN 6.11 sua)" xfId="5937" xr:uid="{00000000-0005-0000-0000-0000A3170000}"/>
    <cellStyle name="T_Book1_2_Nha lop hoc 8 P" xfId="5938" xr:uid="{00000000-0005-0000-0000-0000A4170000}"/>
    <cellStyle name="T_Book1_2_Nha lop hoc 8 P 2" xfId="5939" xr:uid="{00000000-0005-0000-0000-0000A5170000}"/>
    <cellStyle name="T_Book1_2_Nha lop hoc 8 P_BIEU KE HOACH  2015 (KTN 6.11 sua)" xfId="5940" xr:uid="{00000000-0005-0000-0000-0000A6170000}"/>
    <cellStyle name="T_Book1_2_Phan pha do" xfId="5941" xr:uid="{00000000-0005-0000-0000-0000A7170000}"/>
    <cellStyle name="T_Book1_2_QĐ 980" xfId="5945" xr:uid="{00000000-0005-0000-0000-0000AB170000}"/>
    <cellStyle name="T_Book1_2_QD ke hoach dau thau" xfId="5942" xr:uid="{00000000-0005-0000-0000-0000A8170000}"/>
    <cellStyle name="T_Book1_2_QD ke hoach dau thau 2" xfId="5943" xr:uid="{00000000-0005-0000-0000-0000A9170000}"/>
    <cellStyle name="T_Book1_2_QD ke hoach dau thau_BIEU KE HOACH  2015 (KTN 6.11 sua)" xfId="5944" xr:uid="{00000000-0005-0000-0000-0000AA170000}"/>
    <cellStyle name="T_Book1_2_Ra soat KH von 2011 (Huy-11-11-11)" xfId="5946" xr:uid="{00000000-0005-0000-0000-0000AC170000}"/>
    <cellStyle name="T_Book1_2_Ra soat KH von 2011 (Huy-11-11-11) 2" xfId="5947" xr:uid="{00000000-0005-0000-0000-0000AD170000}"/>
    <cellStyle name="T_Book1_2_Ra soat KH von 2011 (Huy-11-11-11)_BIEU KE HOACH  2015 (KTN 6.11 sua)" xfId="5948" xr:uid="{00000000-0005-0000-0000-0000AE170000}"/>
    <cellStyle name="T_Book1_2_Sheet2" xfId="5949" xr:uid="{00000000-0005-0000-0000-0000AF170000}"/>
    <cellStyle name="T_Book1_2_Sheet2 2" xfId="5950" xr:uid="{00000000-0005-0000-0000-0000B0170000}"/>
    <cellStyle name="T_Book1_2_Sheet2_BIEU KE HOACH  2015 (KTN 6.11 sua)" xfId="5951" xr:uid="{00000000-0005-0000-0000-0000B1170000}"/>
    <cellStyle name="T_Book1_2_TH danh muc 08-09 den ngay 30-8-09" xfId="5964" xr:uid="{00000000-0005-0000-0000-0000BE170000}"/>
    <cellStyle name="T_Book1_2_Tienluong" xfId="5952" xr:uid="{00000000-0005-0000-0000-0000B2170000}"/>
    <cellStyle name="T_Book1_2_Tienluong 2" xfId="5953" xr:uid="{00000000-0005-0000-0000-0000B3170000}"/>
    <cellStyle name="T_Book1_2_Tienluong_BIEU KE HOACH  2015 (KTN 6.11 sua)" xfId="5954" xr:uid="{00000000-0005-0000-0000-0000B4170000}"/>
    <cellStyle name="T_Book1_2_tinh toan hoang ha" xfId="5955" xr:uid="{00000000-0005-0000-0000-0000B5170000}"/>
    <cellStyle name="T_Book1_2_tinh toan hoang ha 2" xfId="5956" xr:uid="{00000000-0005-0000-0000-0000B6170000}"/>
    <cellStyle name="T_Book1_2_tinh toan hoang ha_BIEU KE HOACH  2015 (KTN 6.11 sua)" xfId="5957" xr:uid="{00000000-0005-0000-0000-0000B7170000}"/>
    <cellStyle name="T_Book1_2_Tong von ĐTPT" xfId="5958" xr:uid="{00000000-0005-0000-0000-0000B8170000}"/>
    <cellStyle name="T_Book1_2_Tong von ĐTPT 2" xfId="5959" xr:uid="{00000000-0005-0000-0000-0000B9170000}"/>
    <cellStyle name="T_Book1_2_Tong von ĐTPT_BIEU KE HOACH  2015 (KTN 6.11 sua)" xfId="5960" xr:uid="{00000000-0005-0000-0000-0000BA170000}"/>
    <cellStyle name="T_Book1_2_TU VAN THUY LOI THAM  PHE" xfId="5961" xr:uid="{00000000-0005-0000-0000-0000BB170000}"/>
    <cellStyle name="T_Book1_2_TU VAN THUY LOI THAM  PHE 2" xfId="5962" xr:uid="{00000000-0005-0000-0000-0000BC170000}"/>
    <cellStyle name="T_Book1_2_TU VAN THUY LOI THAM  PHE_BIEU KE HOACH  2015 (KTN 6.11 sua)" xfId="5963" xr:uid="{00000000-0005-0000-0000-0000BD170000}"/>
    <cellStyle name="T_Book1_2_Viec Huy dang lam" xfId="5965" xr:uid="{00000000-0005-0000-0000-0000BF170000}"/>
    <cellStyle name="T_Book1_2_Viec Huy dang lam_CT 134" xfId="5966" xr:uid="{00000000-0005-0000-0000-0000C0170000}"/>
    <cellStyle name="T_Book1_3" xfId="5967" xr:uid="{00000000-0005-0000-0000-0000C1170000}"/>
    <cellStyle name="T_Book1_3 2" xfId="5968" xr:uid="{00000000-0005-0000-0000-0000C2170000}"/>
    <cellStyle name="T_Book1_3 2 2" xfId="5969" xr:uid="{00000000-0005-0000-0000-0000C3170000}"/>
    <cellStyle name="T_Book1_3_BIEU KE HOACH  2015 (KTN 6.11 sua)" xfId="5970" xr:uid="{00000000-0005-0000-0000-0000C4170000}"/>
    <cellStyle name="T_Book1_3_Book1" xfId="5971" xr:uid="{00000000-0005-0000-0000-0000C5170000}"/>
    <cellStyle name="T_Book1_3_Book1 2" xfId="5972" xr:uid="{00000000-0005-0000-0000-0000C6170000}"/>
    <cellStyle name="T_Book1_3_Book1_BIEU KE HOACH  2015 (KTN 6.11 sua)" xfId="5973" xr:uid="{00000000-0005-0000-0000-0000C7170000}"/>
    <cellStyle name="T_Book1_3_Book1_Ke hoach 2010 (theo doi 11-8-2010)" xfId="5974" xr:uid="{00000000-0005-0000-0000-0000C8170000}"/>
    <cellStyle name="T_Book1_3_Book1_Ke hoach 2010 (theo doi 11-8-2010) 2" xfId="5975" xr:uid="{00000000-0005-0000-0000-0000C9170000}"/>
    <cellStyle name="T_Book1_3_Book1_Ke hoach 2010 (theo doi 11-8-2010)_CT 134" xfId="5976" xr:uid="{00000000-0005-0000-0000-0000CA170000}"/>
    <cellStyle name="T_Book1_3_Danh Mục KCM trinh BKH 2011 (BS 30A)" xfId="5977" xr:uid="{00000000-0005-0000-0000-0000CB170000}"/>
    <cellStyle name="T_Book1_3_DTTD chieng chan Tham lai 29-9-2009" xfId="5978" xr:uid="{00000000-0005-0000-0000-0000CC170000}"/>
    <cellStyle name="T_Book1_3_DTTD chieng chan Tham lai 29-9-2009 2" xfId="5979" xr:uid="{00000000-0005-0000-0000-0000CD170000}"/>
    <cellStyle name="T_Book1_3_DTTD chieng chan Tham lai 29-9-2009_BIEU KE HOACH  2015 (KTN 6.11 sua)" xfId="5980" xr:uid="{00000000-0005-0000-0000-0000CE170000}"/>
    <cellStyle name="T_Book1_3_dự toán 30a 2013" xfId="5981" xr:uid="{00000000-0005-0000-0000-0000CF170000}"/>
    <cellStyle name="T_Book1_3_GVL" xfId="5982" xr:uid="{00000000-0005-0000-0000-0000D0170000}"/>
    <cellStyle name="T_Book1_3_GVL 2" xfId="5983" xr:uid="{00000000-0005-0000-0000-0000D1170000}"/>
    <cellStyle name="T_Book1_3_GVL_BIEU KE HOACH  2015 (KTN 6.11 sua)" xfId="5984" xr:uid="{00000000-0005-0000-0000-0000D2170000}"/>
    <cellStyle name="T_Book1_3_Ke hoach 2010 (theo doi 11-8-2010)" xfId="5985" xr:uid="{00000000-0005-0000-0000-0000D3170000}"/>
    <cellStyle name="T_Book1_3_Ke hoach 2010 (theo doi 11-8-2010) 2" xfId="5986" xr:uid="{00000000-0005-0000-0000-0000D4170000}"/>
    <cellStyle name="T_Book1_3_Ke hoach 2010 (theo doi 11-8-2010)_BIEU KE HOACH  2015 (KTN 6.11 sua)" xfId="5987" xr:uid="{00000000-0005-0000-0000-0000D5170000}"/>
    <cellStyle name="T_Book1_3_KH Von 2012 gui BKH 1" xfId="5988" xr:uid="{00000000-0005-0000-0000-0000D6170000}"/>
    <cellStyle name="T_Book1_3_KH Von 2012 gui BKH 1 2" xfId="5989" xr:uid="{00000000-0005-0000-0000-0000D7170000}"/>
    <cellStyle name="T_Book1_3_KH Von 2012 gui BKH 1_BIEU KE HOACH  2015 (KTN 6.11 sua)" xfId="5990" xr:uid="{00000000-0005-0000-0000-0000D8170000}"/>
    <cellStyle name="T_Book1_3_KH Von 2012 gui BKH 2" xfId="5991" xr:uid="{00000000-0005-0000-0000-0000D9170000}"/>
    <cellStyle name="T_Book1_3_KH Von 2012 gui BKH 2 2" xfId="5992" xr:uid="{00000000-0005-0000-0000-0000DA170000}"/>
    <cellStyle name="T_Book1_3_KH Von 2012 gui BKH 2_BIEU KE HOACH  2015 (KTN 6.11 sua)" xfId="5993" xr:uid="{00000000-0005-0000-0000-0000DB170000}"/>
    <cellStyle name="T_Book1_3_Ra soat KH von 2011 (Huy-11-11-11)" xfId="5994" xr:uid="{00000000-0005-0000-0000-0000DC170000}"/>
    <cellStyle name="T_Book1_3_Ra soat KH von 2011 (Huy-11-11-11) 2" xfId="5995" xr:uid="{00000000-0005-0000-0000-0000DD170000}"/>
    <cellStyle name="T_Book1_3_Ra soat KH von 2011 (Huy-11-11-11)_BIEU KE HOACH  2015 (KTN 6.11 sua)" xfId="5996" xr:uid="{00000000-0005-0000-0000-0000DE170000}"/>
    <cellStyle name="T_Book1_3_Theo doi thanh toan" xfId="6000" xr:uid="{00000000-0005-0000-0000-0000E2170000}"/>
    <cellStyle name="T_Book1_3_tien luong" xfId="5997" xr:uid="{00000000-0005-0000-0000-0000DF170000}"/>
    <cellStyle name="T_Book1_3_Tien luong chuan 01" xfId="5998" xr:uid="{00000000-0005-0000-0000-0000E0170000}"/>
    <cellStyle name="T_Book1_3_Tong hop  " xfId="5999" xr:uid="{00000000-0005-0000-0000-0000E1170000}"/>
    <cellStyle name="T_Book1_3_Viec Huy dang lam" xfId="6001" xr:uid="{00000000-0005-0000-0000-0000E3170000}"/>
    <cellStyle name="T_Book1_4" xfId="6002" xr:uid="{00000000-0005-0000-0000-0000E4170000}"/>
    <cellStyle name="T_Book1_4 2" xfId="6003" xr:uid="{00000000-0005-0000-0000-0000E5170000}"/>
    <cellStyle name="T_Book1_4_BIEU KE HOACH  2015 (KTN 6.11 sua)" xfId="6004" xr:uid="{00000000-0005-0000-0000-0000E6170000}"/>
    <cellStyle name="T_Book1_4_Book1" xfId="6005" xr:uid="{00000000-0005-0000-0000-0000E7170000}"/>
    <cellStyle name="T_Book1_4_Book1 2" xfId="6006" xr:uid="{00000000-0005-0000-0000-0000E8170000}"/>
    <cellStyle name="T_Book1_4_Book1_BIEU KE HOACH  2015 (KTN 6.11 sua)" xfId="6007" xr:uid="{00000000-0005-0000-0000-0000E9170000}"/>
    <cellStyle name="T_Book1_4_Danh Mục KCM trinh BKH 2011 (BS 30A)" xfId="6008" xr:uid="{00000000-0005-0000-0000-0000EA170000}"/>
    <cellStyle name="T_Book1_4_dự toán 30a 2013" xfId="6009" xr:uid="{00000000-0005-0000-0000-0000EB170000}"/>
    <cellStyle name="T_Book1_4_Ke hoach 2010 (theo doi 11-8-2010)" xfId="6010" xr:uid="{00000000-0005-0000-0000-0000EC170000}"/>
    <cellStyle name="T_Book1_4_Ke hoach 2010 (theo doi 11-8-2010) 2" xfId="6011" xr:uid="{00000000-0005-0000-0000-0000ED170000}"/>
    <cellStyle name="T_Book1_4_Ke hoach 2010 (theo doi 11-8-2010)_CT 134" xfId="6012" xr:uid="{00000000-0005-0000-0000-0000EE170000}"/>
    <cellStyle name="T_Book1_4_Theo doi thanh toan" xfId="6013" xr:uid="{00000000-0005-0000-0000-0000EF170000}"/>
    <cellStyle name="T_Book1_5" xfId="6014" xr:uid="{00000000-0005-0000-0000-0000F0170000}"/>
    <cellStyle name="T_Book1_5 2" xfId="6015" xr:uid="{00000000-0005-0000-0000-0000F1170000}"/>
    <cellStyle name="T_Book1_5_BIEU KE HOACH  2015 (KTN 6.11 sua)" xfId="6016" xr:uid="{00000000-0005-0000-0000-0000F2170000}"/>
    <cellStyle name="T_Book1_5_Ke hoach 2010 (theo doi 11-8-2010)" xfId="6017" xr:uid="{00000000-0005-0000-0000-0000F3170000}"/>
    <cellStyle name="T_Book1_5_Ke hoach 2010 (theo doi 11-8-2010) 2" xfId="6018" xr:uid="{00000000-0005-0000-0000-0000F4170000}"/>
    <cellStyle name="T_Book1_5_Ke hoach 2010 (theo doi 11-8-2010)_BIEU KE HOACH  2015 (KTN 6.11 sua)" xfId="6019" xr:uid="{00000000-0005-0000-0000-0000F5170000}"/>
    <cellStyle name="T_Book1_Báo cáo 2005 theo Văn phòng của A. Quang" xfId="6020" xr:uid="{00000000-0005-0000-0000-0000F6170000}"/>
    <cellStyle name="T_Book1_Báo cáo 2005 theo Văn phòng của A. Quang 2" xfId="6021" xr:uid="{00000000-0005-0000-0000-0000F7170000}"/>
    <cellStyle name="T_Book1_Báo cáo 2005 theo Văn phòng của A. Quang_CT 134" xfId="6022" xr:uid="{00000000-0005-0000-0000-0000F8170000}"/>
    <cellStyle name="T_Book1_Bao cao danh muc cac cong trinh tren dia ban huyen 4-2010" xfId="6023" xr:uid="{00000000-0005-0000-0000-0000F9170000}"/>
    <cellStyle name="T_Book1_Bao cao tinh hinh xay dung" xfId="6024" xr:uid="{00000000-0005-0000-0000-0000FA170000}"/>
    <cellStyle name="T_Book1_Bao cao TPCP" xfId="6025" xr:uid="{00000000-0005-0000-0000-0000FB170000}"/>
    <cellStyle name="T_Book1_Bao cao TPCP 2" xfId="6026" xr:uid="{00000000-0005-0000-0000-0000FC170000}"/>
    <cellStyle name="T_Book1_Bao cao TPCP_BIEU KE HOACH  2015 (KTN 6.11 sua)" xfId="6027" xr:uid="{00000000-0005-0000-0000-0000FD170000}"/>
    <cellStyle name="T_Book1_bao_cao_TH_th_cong_tac_dau_thau_-_ngay251209" xfId="6028" xr:uid="{00000000-0005-0000-0000-0000FE170000}"/>
    <cellStyle name="T_Book1_Bieu chi tieu KH 2014 (Huy-04-11)" xfId="6029" xr:uid="{00000000-0005-0000-0000-0000FF170000}"/>
    <cellStyle name="T_Book1_Bieu chi tieu KH 2014 (Huy-04-11) 2" xfId="6030" xr:uid="{00000000-0005-0000-0000-000000180000}"/>
    <cellStyle name="T_Book1_BIEU KE HOACH  2015 (KTN 6.11 sua)" xfId="6031" xr:uid="{00000000-0005-0000-0000-000001180000}"/>
    <cellStyle name="T_Book1_bieu ke hoach dau thau" xfId="6032" xr:uid="{00000000-0005-0000-0000-000002180000}"/>
    <cellStyle name="T_Book1_bieu ke hoach dau thau 2" xfId="6033" xr:uid="{00000000-0005-0000-0000-000003180000}"/>
    <cellStyle name="T_Book1_bieu ke hoach dau thau 2 2" xfId="6034" xr:uid="{00000000-0005-0000-0000-000004180000}"/>
    <cellStyle name="T_Book1_bieu ke hoach dau thau truong mam non SKH" xfId="6035" xr:uid="{00000000-0005-0000-0000-000005180000}"/>
    <cellStyle name="T_Book1_bieu ke hoach dau thau truong mam non SKH 2" xfId="6036" xr:uid="{00000000-0005-0000-0000-000006180000}"/>
    <cellStyle name="T_Book1_bieu ke hoach dau thau truong mam non SKH 2 2" xfId="6037" xr:uid="{00000000-0005-0000-0000-000007180000}"/>
    <cellStyle name="T_Book1_bieu ke hoach dau thau truong mam non SKH_BIEU KE HOACH  2015 (KTN 6.11 sua)" xfId="6038" xr:uid="{00000000-0005-0000-0000-000008180000}"/>
    <cellStyle name="T_Book1_bieu ke hoach dau thau_BIEU KE HOACH  2015 (KTN 6.11 sua)" xfId="6039" xr:uid="{00000000-0005-0000-0000-000009180000}"/>
    <cellStyle name="T_Book1_Bieu mau danh muc du an thuoc CTMTQG nam 2008" xfId="6040" xr:uid="{00000000-0005-0000-0000-00000A180000}"/>
    <cellStyle name="T_Book1_Bieu mau danh muc du an thuoc CTMTQG nam 2008 2" xfId="6041" xr:uid="{00000000-0005-0000-0000-00000B180000}"/>
    <cellStyle name="T_Book1_Bieu mau danh muc du an thuoc CTMTQG nam 2008_CT 134" xfId="6042" xr:uid="{00000000-0005-0000-0000-00000C180000}"/>
    <cellStyle name="T_Book1_BIỂU TỔNG HỢP LẦN CUỐI SỬA THEO NGHI QUYẾT SỐ 81" xfId="6047" xr:uid="{00000000-0005-0000-0000-000011180000}"/>
    <cellStyle name="T_Book1_Bieu tong hop nhu cau ung 2011 da chon loc -Mien nui" xfId="6043" xr:uid="{00000000-0005-0000-0000-00000D180000}"/>
    <cellStyle name="T_Book1_Bieu tong hop nhu cau ung 2011 da chon loc -Mien nui 2" xfId="6044" xr:uid="{00000000-0005-0000-0000-00000E180000}"/>
    <cellStyle name="T_Book1_Bieu tong hop nhu cau ung 2011 da chon loc -Mien nui_CT 134" xfId="6045" xr:uid="{00000000-0005-0000-0000-00000F180000}"/>
    <cellStyle name="T_Book1_bieu1" xfId="6046" xr:uid="{00000000-0005-0000-0000-000010180000}"/>
    <cellStyle name="T_Book1_Book1" xfId="6048" xr:uid="{00000000-0005-0000-0000-000012180000}"/>
    <cellStyle name="T_Book1_Book1 2" xfId="6049" xr:uid="{00000000-0005-0000-0000-000013180000}"/>
    <cellStyle name="T_Book1_Book1 3" xfId="6050" xr:uid="{00000000-0005-0000-0000-000014180000}"/>
    <cellStyle name="T_Book1_Book1_1" xfId="6051" xr:uid="{00000000-0005-0000-0000-000015180000}"/>
    <cellStyle name="T_Book1_Book1_1 2" xfId="6052" xr:uid="{00000000-0005-0000-0000-000016180000}"/>
    <cellStyle name="T_Book1_Book1_1_Bao cao 9 thang  XDCB" xfId="6053" xr:uid="{00000000-0005-0000-0000-000017180000}"/>
    <cellStyle name="T_Book1_Book1_1_Bao cao phòng lao động phụ lục 3" xfId="6054" xr:uid="{00000000-0005-0000-0000-000018180000}"/>
    <cellStyle name="T_Book1_Book1_1_Bao cao TPCP" xfId="6055" xr:uid="{00000000-0005-0000-0000-000019180000}"/>
    <cellStyle name="T_Book1_Book1_1_Bao cao TPCP 2" xfId="6056" xr:uid="{00000000-0005-0000-0000-00001A180000}"/>
    <cellStyle name="T_Book1_Book1_1_Bao cao TPCP_BIEU KE HOACH  2015 (KTN 6.11 sua)" xfId="6057" xr:uid="{00000000-0005-0000-0000-00001B180000}"/>
    <cellStyle name="T_Book1_Book1_1_Book1" xfId="6058" xr:uid="{00000000-0005-0000-0000-00001C180000}"/>
    <cellStyle name="T_Book1_Book1_1_Book1 2" xfId="6059" xr:uid="{00000000-0005-0000-0000-00001D180000}"/>
    <cellStyle name="T_Book1_Book1_1_Book1_1" xfId="6060" xr:uid="{00000000-0005-0000-0000-00001E180000}"/>
    <cellStyle name="T_Book1_Book1_1_Book1_1 2" xfId="6061" xr:uid="{00000000-0005-0000-0000-00001F180000}"/>
    <cellStyle name="T_Book1_Book1_1_Book1_1_BIEU KE HOACH  2015 (KTN 6.11 sua)" xfId="6062" xr:uid="{00000000-0005-0000-0000-000020180000}"/>
    <cellStyle name="T_Book1_Book1_1_Book1_BIEU KE HOACH  2015 (KTN 6.11 sua)" xfId="6063" xr:uid="{00000000-0005-0000-0000-000021180000}"/>
    <cellStyle name="T_Book1_Book1_1_Danh Mục KCM trinh BKH 2011 (BS 30A)" xfId="6064" xr:uid="{00000000-0005-0000-0000-000022180000}"/>
    <cellStyle name="T_Book1_Book1_1_dự toán 30a 2013" xfId="6065" xr:uid="{00000000-0005-0000-0000-000023180000}"/>
    <cellStyle name="T_Book1_Book1_1_Ra soat KH von 2011 (Huy-11-11-11)" xfId="6066" xr:uid="{00000000-0005-0000-0000-000024180000}"/>
    <cellStyle name="T_Book1_Book1_1_Ra soat KH von 2011 (Huy-11-11-11) 2" xfId="6067" xr:uid="{00000000-0005-0000-0000-000025180000}"/>
    <cellStyle name="T_Book1_Book1_1_Ra soat KH von 2011 (Huy-11-11-11)_BIEU KE HOACH  2015 (KTN 6.11 sua)" xfId="6068" xr:uid="{00000000-0005-0000-0000-000026180000}"/>
    <cellStyle name="T_Book1_Book1_1_Theo doi thanh toan" xfId="6069" xr:uid="{00000000-0005-0000-0000-000027180000}"/>
    <cellStyle name="T_Book1_Book1_1_Viec Huy dang lam" xfId="6070" xr:uid="{00000000-0005-0000-0000-000028180000}"/>
    <cellStyle name="T_Book1_Book1_1_Viec Huy dang lam_CT 134" xfId="6071" xr:uid="{00000000-0005-0000-0000-000029180000}"/>
    <cellStyle name="T_Book1_Book1_2" xfId="6072" xr:uid="{00000000-0005-0000-0000-00002A180000}"/>
    <cellStyle name="T_Book1_Book1_2 2" xfId="6073" xr:uid="{00000000-0005-0000-0000-00002B180000}"/>
    <cellStyle name="T_Book1_Book1_2 2 2" xfId="6074" xr:uid="{00000000-0005-0000-0000-00002C180000}"/>
    <cellStyle name="T_Book1_Book1_2_BIEU KE HOACH  2015 (KTN 6.11 sua)" xfId="6075" xr:uid="{00000000-0005-0000-0000-00002D180000}"/>
    <cellStyle name="T_Book1_Book1_2_dự toán 30a 2013" xfId="6076" xr:uid="{00000000-0005-0000-0000-00002E180000}"/>
    <cellStyle name="T_Book1_Book1_2_Ra soat KH von 2011 (Huy-11-11-11)" xfId="6077" xr:uid="{00000000-0005-0000-0000-00002F180000}"/>
    <cellStyle name="T_Book1_Book1_2_Ra soat KH von 2011 (Huy-11-11-11) 2" xfId="6078" xr:uid="{00000000-0005-0000-0000-000030180000}"/>
    <cellStyle name="T_Book1_Book1_2_Ra soat KH von 2011 (Huy-11-11-11)_BIEU KE HOACH  2015 (KTN 6.11 sua)" xfId="6079" xr:uid="{00000000-0005-0000-0000-000031180000}"/>
    <cellStyle name="T_Book1_Book1_2_Viec Huy dang lam" xfId="6080" xr:uid="{00000000-0005-0000-0000-000032180000}"/>
    <cellStyle name="T_Book1_Book1_Bao cao danh muc cac cong trinh tren dia ban huyen 4-2010" xfId="6081" xr:uid="{00000000-0005-0000-0000-000033180000}"/>
    <cellStyle name="T_Book1_Book1_Bieu chi tieu KH 2014 (Huy-04-11)" xfId="6082" xr:uid="{00000000-0005-0000-0000-000034180000}"/>
    <cellStyle name="T_Book1_Book1_Bieu chi tieu KH 2014 (Huy-04-11) 2" xfId="6083" xr:uid="{00000000-0005-0000-0000-000035180000}"/>
    <cellStyle name="T_Book1_Book1_BIEU KE HOACH  2015 (KTN 6.11 sua)" xfId="6084" xr:uid="{00000000-0005-0000-0000-000036180000}"/>
    <cellStyle name="T_Book1_Book1_bieu ke hoach dau thau" xfId="6085" xr:uid="{00000000-0005-0000-0000-000037180000}"/>
    <cellStyle name="T_Book1_Book1_bieu ke hoach dau thau 2" xfId="6086" xr:uid="{00000000-0005-0000-0000-000038180000}"/>
    <cellStyle name="T_Book1_Book1_bieu ke hoach dau thau 2 2" xfId="6087" xr:uid="{00000000-0005-0000-0000-000039180000}"/>
    <cellStyle name="T_Book1_Book1_bieu ke hoach dau thau truong mam non SKH" xfId="6088" xr:uid="{00000000-0005-0000-0000-00003A180000}"/>
    <cellStyle name="T_Book1_Book1_bieu ke hoach dau thau truong mam non SKH 2" xfId="6089" xr:uid="{00000000-0005-0000-0000-00003B180000}"/>
    <cellStyle name="T_Book1_Book1_bieu ke hoach dau thau truong mam non SKH 2 2" xfId="6090" xr:uid="{00000000-0005-0000-0000-00003C180000}"/>
    <cellStyle name="T_Book1_Book1_bieu ke hoach dau thau truong mam non SKH_BIEU KE HOACH  2015 (KTN 6.11 sua)" xfId="6091" xr:uid="{00000000-0005-0000-0000-00003D180000}"/>
    <cellStyle name="T_Book1_Book1_bieu ke hoach dau thau_BIEU KE HOACH  2015 (KTN 6.11 sua)" xfId="6092" xr:uid="{00000000-0005-0000-0000-00003E180000}"/>
    <cellStyle name="T_Book1_Book1_bieu tong hop lai kh von 2011 gui phong TH-KTDN" xfId="6093" xr:uid="{00000000-0005-0000-0000-00003F180000}"/>
    <cellStyle name="T_Book1_Book1_bieu tong hop lai kh von 2011 gui phong TH-KTDN 2" xfId="6094" xr:uid="{00000000-0005-0000-0000-000040180000}"/>
    <cellStyle name="T_Book1_Book1_bieu tong hop lai kh von 2011 gui phong TH-KTDN_BIEU KE HOACH  2015 (KTN 6.11 sua)" xfId="6095" xr:uid="{00000000-0005-0000-0000-000041180000}"/>
    <cellStyle name="T_Book1_Book1_Book1" xfId="6096" xr:uid="{00000000-0005-0000-0000-000042180000}"/>
    <cellStyle name="T_Book1_Book1_Book1 2" xfId="6097" xr:uid="{00000000-0005-0000-0000-000043180000}"/>
    <cellStyle name="T_Book1_Book1_Book1 3" xfId="6098" xr:uid="{00000000-0005-0000-0000-000044180000}"/>
    <cellStyle name="T_Book1_Book1_Book1_1" xfId="6099" xr:uid="{00000000-0005-0000-0000-000045180000}"/>
    <cellStyle name="T_Book1_Book1_Book1_1 2" xfId="6100" xr:uid="{00000000-0005-0000-0000-000046180000}"/>
    <cellStyle name="T_Book1_Book1_Book1_1_BIEU KE HOACH  2015 (KTN 6.11 sua)" xfId="6101" xr:uid="{00000000-0005-0000-0000-000047180000}"/>
    <cellStyle name="T_Book1_Book1_Book1_Bao cao 9 thang  XDCB" xfId="6102" xr:uid="{00000000-0005-0000-0000-000048180000}"/>
    <cellStyle name="T_Book1_Book1_Book1_Bao cao phòng lao động phụ lục 3" xfId="6103" xr:uid="{00000000-0005-0000-0000-000049180000}"/>
    <cellStyle name="T_Book1_Book1_Book1_Book1" xfId="6104" xr:uid="{00000000-0005-0000-0000-00004A180000}"/>
    <cellStyle name="T_Book1_Book1_Book1_Book1 2" xfId="6105" xr:uid="{00000000-0005-0000-0000-00004B180000}"/>
    <cellStyle name="T_Book1_Book1_Book1_Book1 2 2" xfId="6106" xr:uid="{00000000-0005-0000-0000-00004C180000}"/>
    <cellStyle name="T_Book1_Book1_Book1_Book1_BIEU KE HOACH  2015 (KTN 6.11 sua)" xfId="6107" xr:uid="{00000000-0005-0000-0000-00004D180000}"/>
    <cellStyle name="T_Book1_Book1_Book1_dự toán 30a 2013" xfId="6108" xr:uid="{00000000-0005-0000-0000-00004E180000}"/>
    <cellStyle name="T_Book1_Book1_Book1_Ke hoach 2010 (theo doi 11-8-2010)" xfId="6109" xr:uid="{00000000-0005-0000-0000-00004F180000}"/>
    <cellStyle name="T_Book1_Book1_Book1_Ke hoach 2010 (theo doi 11-8-2010) 2" xfId="6110" xr:uid="{00000000-0005-0000-0000-000050180000}"/>
    <cellStyle name="T_Book1_Book1_Book1_Ke hoach 2010 (theo doi 11-8-2010)_BIEU KE HOACH  2015 (KTN 6.11 sua)" xfId="6111" xr:uid="{00000000-0005-0000-0000-000051180000}"/>
    <cellStyle name="T_Book1_Book1_Book1_ke hoach dau thau 30-6-2010" xfId="6112" xr:uid="{00000000-0005-0000-0000-000052180000}"/>
    <cellStyle name="T_Book1_Book1_Book1_ke hoach dau thau 30-6-2010 2" xfId="6113" xr:uid="{00000000-0005-0000-0000-000053180000}"/>
    <cellStyle name="T_Book1_Book1_Book1_ke hoach dau thau 30-6-2010_BIEU KE HOACH  2015 (KTN 6.11 sua)" xfId="6114" xr:uid="{00000000-0005-0000-0000-000054180000}"/>
    <cellStyle name="T_Book1_Book1_Book1_Ra soat KH von 2011 (Huy-11-11-11)" xfId="6115" xr:uid="{00000000-0005-0000-0000-000055180000}"/>
    <cellStyle name="T_Book1_Book1_Book1_Ra soat KH von 2011 (Huy-11-11-11) 2" xfId="6116" xr:uid="{00000000-0005-0000-0000-000056180000}"/>
    <cellStyle name="T_Book1_Book1_Book1_Ra soat KH von 2011 (Huy-11-11-11) 2 2" xfId="6117" xr:uid="{00000000-0005-0000-0000-000057180000}"/>
    <cellStyle name="T_Book1_Book1_Book1_Ra soat KH von 2011 (Huy-11-11-11)_BIEU KE HOACH  2015 (KTN 6.11 sua)" xfId="6118" xr:uid="{00000000-0005-0000-0000-000058180000}"/>
    <cellStyle name="T_Book1_Book1_Book1_Viec Huy dang lam" xfId="6119" xr:uid="{00000000-0005-0000-0000-000059180000}"/>
    <cellStyle name="T_Book1_Book1_Book1_Viec Huy dang lam_CT 134" xfId="6120" xr:uid="{00000000-0005-0000-0000-00005A180000}"/>
    <cellStyle name="T_Book1_Book1_cong bo gia VLXD thang 4" xfId="6121" xr:uid="{00000000-0005-0000-0000-00005B180000}"/>
    <cellStyle name="T_Book1_Book1_cong bo gia VLXD thang 4 2" xfId="6122" xr:uid="{00000000-0005-0000-0000-00005C180000}"/>
    <cellStyle name="T_Book1_Book1_cong bo gia VLXD thang 4_BIEU KE HOACH  2015 (KTN 6.11 sua)" xfId="6123" xr:uid="{00000000-0005-0000-0000-00005D180000}"/>
    <cellStyle name="T_Book1_Book1_Copy of KH PHAN BO VON ĐỐI ỨNG NAM 2011 (30 TY phuong án gop WB)" xfId="6124" xr:uid="{00000000-0005-0000-0000-00005E180000}"/>
    <cellStyle name="T_Book1_Book1_Copy of KH PHAN BO VON ĐỐI ỨNG NAM 2011 (30 TY phuong án gop WB) 2" xfId="6125" xr:uid="{00000000-0005-0000-0000-00005F180000}"/>
    <cellStyle name="T_Book1_Book1_Copy of KH PHAN BO VON ĐỐI ỨNG NAM 2011 (30 TY phuong án gop WB)_BIEU KE HOACH  2015 (KTN 6.11 sua)" xfId="6126" xr:uid="{00000000-0005-0000-0000-000060180000}"/>
    <cellStyle name="T_Book1_Book1_dang vien mói" xfId="6127" xr:uid="{00000000-0005-0000-0000-000061180000}"/>
    <cellStyle name="T_Book1_Book1_Danh Mục KCM trinh BKH 2011 (BS 30A)" xfId="6128" xr:uid="{00000000-0005-0000-0000-000062180000}"/>
    <cellStyle name="T_Book1_Book1_DTTD chieng chan Tham lai 29-9-2009" xfId="6129" xr:uid="{00000000-0005-0000-0000-000063180000}"/>
    <cellStyle name="T_Book1_Book1_DTTD chieng chan Tham lai 29-9-2009 2" xfId="6130" xr:uid="{00000000-0005-0000-0000-000064180000}"/>
    <cellStyle name="T_Book1_Book1_DTTD chieng chan Tham lai 29-9-2009_BIEU KE HOACH  2015 (KTN 6.11 sua)" xfId="6131" xr:uid="{00000000-0005-0000-0000-000065180000}"/>
    <cellStyle name="T_Book1_Book1_dự toán 30a 2013" xfId="6140" xr:uid="{00000000-0005-0000-0000-00006E180000}"/>
    <cellStyle name="T_Book1_Book1_Du toan nuoc San Thang (GD2)" xfId="6132" xr:uid="{00000000-0005-0000-0000-000066180000}"/>
    <cellStyle name="T_Book1_Book1_Du toan nuoc San Thang (GD2) 2" xfId="6133" xr:uid="{00000000-0005-0000-0000-000067180000}"/>
    <cellStyle name="T_Book1_Book1_Du toan nuoc San Thang (GD2) 2 2" xfId="6134" xr:uid="{00000000-0005-0000-0000-000068180000}"/>
    <cellStyle name="T_Book1_Book1_Du toan nuoc San Thang (GD2)_BIEU KE HOACH  2015 (KTN 6.11 sua)" xfId="6135" xr:uid="{00000000-0005-0000-0000-000069180000}"/>
    <cellStyle name="T_Book1_Book1_DuToan92009Luong650" xfId="6136" xr:uid="{00000000-0005-0000-0000-00006A180000}"/>
    <cellStyle name="T_Book1_Book1_DuToan92009Luong650 2" xfId="6137" xr:uid="{00000000-0005-0000-0000-00006B180000}"/>
    <cellStyle name="T_Book1_Book1_DuToan92009Luong650 2 2" xfId="6138" xr:uid="{00000000-0005-0000-0000-00006C180000}"/>
    <cellStyle name="T_Book1_Book1_DuToan92009Luong650_BIEU KE HOACH  2015 (KTN 6.11 sua)" xfId="6139" xr:uid="{00000000-0005-0000-0000-00006D180000}"/>
    <cellStyle name="T_Book1_Book1_HD TT1" xfId="6141" xr:uid="{00000000-0005-0000-0000-00006F180000}"/>
    <cellStyle name="T_Book1_Book1_HD TT1 2" xfId="6142" xr:uid="{00000000-0005-0000-0000-000070180000}"/>
    <cellStyle name="T_Book1_Book1_HD TT1 2 2" xfId="6143" xr:uid="{00000000-0005-0000-0000-000071180000}"/>
    <cellStyle name="T_Book1_Book1_HD TT1_BIEU KE HOACH  2015 (KTN 6.11 sua)" xfId="6144" xr:uid="{00000000-0005-0000-0000-000072180000}"/>
    <cellStyle name="T_Book1_Book1_Ke hoach 2010 ngay 14.4.10" xfId="6145" xr:uid="{00000000-0005-0000-0000-000073180000}"/>
    <cellStyle name="T_Book1_Book1_Ke hoach 2010 ngay 14.4.10 2" xfId="6146" xr:uid="{00000000-0005-0000-0000-000074180000}"/>
    <cellStyle name="T_Book1_Book1_Ke hoach 2010 ngay 14.4.10 2 2" xfId="6147" xr:uid="{00000000-0005-0000-0000-000075180000}"/>
    <cellStyle name="T_Book1_Book1_Ke hoach 2010 ngay 14.4.10_BIEU KE HOACH  2015 (KTN 6.11 sua)" xfId="6148" xr:uid="{00000000-0005-0000-0000-000076180000}"/>
    <cellStyle name="T_Book1_Book1_ke hoach dau thau 30-6-2010" xfId="6149" xr:uid="{00000000-0005-0000-0000-000077180000}"/>
    <cellStyle name="T_Book1_Book1_ke hoach dau thau 30-6-2010 2" xfId="6150" xr:uid="{00000000-0005-0000-0000-000078180000}"/>
    <cellStyle name="T_Book1_Book1_ke hoach dau thau 30-6-2010 2 2" xfId="6151" xr:uid="{00000000-0005-0000-0000-000079180000}"/>
    <cellStyle name="T_Book1_Book1_ke hoach dau thau 30-6-2010_BIEU KE HOACH  2015 (KTN 6.11 sua)" xfId="6152" xr:uid="{00000000-0005-0000-0000-00007A180000}"/>
    <cellStyle name="T_Book1_Book1_KH 2014" xfId="6153" xr:uid="{00000000-0005-0000-0000-00007B180000}"/>
    <cellStyle name="T_Book1_Book1_KH Von 2012 gui BKH 1" xfId="6154" xr:uid="{00000000-0005-0000-0000-00007C180000}"/>
    <cellStyle name="T_Book1_Book1_KH Von 2012 gui BKH 1 2" xfId="6155" xr:uid="{00000000-0005-0000-0000-00007D180000}"/>
    <cellStyle name="T_Book1_Book1_KH Von 2012 gui BKH 1_BIEU KE HOACH  2015 (KTN 6.11 sua)" xfId="6156" xr:uid="{00000000-0005-0000-0000-00007E180000}"/>
    <cellStyle name="T_Book1_Book1_Nha lop hoc 8 P" xfId="6157" xr:uid="{00000000-0005-0000-0000-00007F180000}"/>
    <cellStyle name="T_Book1_Book1_Nha lop hoc 8 P 2" xfId="6158" xr:uid="{00000000-0005-0000-0000-000080180000}"/>
    <cellStyle name="T_Book1_Book1_Nha lop hoc 8 P 2 2" xfId="6159" xr:uid="{00000000-0005-0000-0000-000081180000}"/>
    <cellStyle name="T_Book1_Book1_Nha lop hoc 8 P_BIEU KE HOACH  2015 (KTN 6.11 sua)" xfId="6160" xr:uid="{00000000-0005-0000-0000-000082180000}"/>
    <cellStyle name="T_Book1_Book1_Phan pha do" xfId="6161" xr:uid="{00000000-0005-0000-0000-000083180000}"/>
    <cellStyle name="T_Book1_Book1_QĐ 980" xfId="6166" xr:uid="{00000000-0005-0000-0000-000088180000}"/>
    <cellStyle name="T_Book1_Book1_QD ke hoach dau thau" xfId="6162" xr:uid="{00000000-0005-0000-0000-000084180000}"/>
    <cellStyle name="T_Book1_Book1_QD ke hoach dau thau 2" xfId="6163" xr:uid="{00000000-0005-0000-0000-000085180000}"/>
    <cellStyle name="T_Book1_Book1_QD ke hoach dau thau 2 2" xfId="6164" xr:uid="{00000000-0005-0000-0000-000086180000}"/>
    <cellStyle name="T_Book1_Book1_QD ke hoach dau thau_BIEU KE HOACH  2015 (KTN 6.11 sua)" xfId="6165" xr:uid="{00000000-0005-0000-0000-000087180000}"/>
    <cellStyle name="T_Book1_Book1_Ra soat KH von 2011 (Huy-11-11-11)" xfId="6167" xr:uid="{00000000-0005-0000-0000-000089180000}"/>
    <cellStyle name="T_Book1_Book1_Ra soat KH von 2011 (Huy-11-11-11) 2" xfId="6168" xr:uid="{00000000-0005-0000-0000-00008A180000}"/>
    <cellStyle name="T_Book1_Book1_Ra soat KH von 2011 (Huy-11-11-11) 2 2" xfId="6169" xr:uid="{00000000-0005-0000-0000-00008B180000}"/>
    <cellStyle name="T_Book1_Book1_Ra soat KH von 2011 (Huy-11-11-11)_BIEU KE HOACH  2015 (KTN 6.11 sua)" xfId="6170" xr:uid="{00000000-0005-0000-0000-00008C180000}"/>
    <cellStyle name="T_Book1_Book1_Sheet2" xfId="6171" xr:uid="{00000000-0005-0000-0000-00008D180000}"/>
    <cellStyle name="T_Book1_Book1_Sheet2 2" xfId="6172" xr:uid="{00000000-0005-0000-0000-00008E180000}"/>
    <cellStyle name="T_Book1_Book1_Sheet2 2 2" xfId="6173" xr:uid="{00000000-0005-0000-0000-00008F180000}"/>
    <cellStyle name="T_Book1_Book1_Sheet2_BIEU KE HOACH  2015 (KTN 6.11 sua)" xfId="6174" xr:uid="{00000000-0005-0000-0000-000090180000}"/>
    <cellStyle name="T_Book1_Book1_TH danh muc 08-09 den ngay 30-8-09" xfId="6183" xr:uid="{00000000-0005-0000-0000-000099180000}"/>
    <cellStyle name="T_Book1_Book1_tinh toan hoang ha" xfId="6175" xr:uid="{00000000-0005-0000-0000-000091180000}"/>
    <cellStyle name="T_Book1_Book1_tinh toan hoang ha 2" xfId="6176" xr:uid="{00000000-0005-0000-0000-000092180000}"/>
    <cellStyle name="T_Book1_Book1_tinh toan hoang ha 2 2" xfId="6177" xr:uid="{00000000-0005-0000-0000-000093180000}"/>
    <cellStyle name="T_Book1_Book1_tinh toan hoang ha_BIEU KE HOACH  2015 (KTN 6.11 sua)" xfId="6178" xr:uid="{00000000-0005-0000-0000-000094180000}"/>
    <cellStyle name="T_Book1_Book1_Tong von ĐTPT" xfId="6179" xr:uid="{00000000-0005-0000-0000-000095180000}"/>
    <cellStyle name="T_Book1_Book1_Tong von ĐTPT 2" xfId="6180" xr:uid="{00000000-0005-0000-0000-000096180000}"/>
    <cellStyle name="T_Book1_Book1_Tong von ĐTPT 2 2" xfId="6181" xr:uid="{00000000-0005-0000-0000-000097180000}"/>
    <cellStyle name="T_Book1_Book1_Tong von ĐTPT_BIEU KE HOACH  2015 (KTN 6.11 sua)" xfId="6182" xr:uid="{00000000-0005-0000-0000-000098180000}"/>
    <cellStyle name="T_Book1_Book1_Viec Huy dang lam" xfId="6184" xr:uid="{00000000-0005-0000-0000-00009A180000}"/>
    <cellStyle name="T_Book1_Book1_Viec Huy dang lam_CT 134" xfId="6185" xr:uid="{00000000-0005-0000-0000-00009B180000}"/>
    <cellStyle name="T_Book1_Book2" xfId="6186" xr:uid="{00000000-0005-0000-0000-00009C180000}"/>
    <cellStyle name="T_Book1_Can ho 2p phai goc 0.5" xfId="6187" xr:uid="{00000000-0005-0000-0000-00009D180000}"/>
    <cellStyle name="T_Book1_Can ho 2p phai goc 0.5 2" xfId="6188" xr:uid="{00000000-0005-0000-0000-00009E180000}"/>
    <cellStyle name="T_Book1_Can ho 2p phai goc 0.5 2 2" xfId="6189" xr:uid="{00000000-0005-0000-0000-00009F180000}"/>
    <cellStyle name="T_Book1_Can ho 2p phai goc 0.5_BIEU KE HOACH  2015 (KTN 6.11 sua)" xfId="6190" xr:uid="{00000000-0005-0000-0000-0000A0180000}"/>
    <cellStyle name="T_Book1_Chi tieu KH nam 2009" xfId="6216" xr:uid="{00000000-0005-0000-0000-0000BA180000}"/>
    <cellStyle name="T_Book1_Chi tieu KH nam 2009 2" xfId="6217" xr:uid="{00000000-0005-0000-0000-0000BB180000}"/>
    <cellStyle name="T_Book1_Chi tieu KH nam 2009 2 2" xfId="6218" xr:uid="{00000000-0005-0000-0000-0000BC180000}"/>
    <cellStyle name="T_Book1_Chi tieu KH nam 2009_BIEU KE HOACH  2015 (KTN 6.11 sua)" xfId="6219" xr:uid="{00000000-0005-0000-0000-0000BD180000}"/>
    <cellStyle name="T_Book1_cong bo gia VLXD thang 4" xfId="6191" xr:uid="{00000000-0005-0000-0000-0000A1180000}"/>
    <cellStyle name="T_Book1_cong bo gia VLXD thang 4 2" xfId="6192" xr:uid="{00000000-0005-0000-0000-0000A2180000}"/>
    <cellStyle name="T_Book1_cong bo gia VLXD thang 4_BIEU KE HOACH  2015 (KTN 6.11 sua)" xfId="6193" xr:uid="{00000000-0005-0000-0000-0000A3180000}"/>
    <cellStyle name="T_Book1_Copy of Biểu BC điều chỉnh chỉ tiêu NN các huyện chia tách 404 ngay 23.5" xfId="6194" xr:uid="{00000000-0005-0000-0000-0000A4180000}"/>
    <cellStyle name="T_Book1_CPK" xfId="6195" xr:uid="{00000000-0005-0000-0000-0000A5180000}"/>
    <cellStyle name="T_Book1_CPK 2" xfId="6196" xr:uid="{00000000-0005-0000-0000-0000A6180000}"/>
    <cellStyle name="T_Book1_CPK_Bieu chi tieu KH 2014 (Huy-04-11)" xfId="6197" xr:uid="{00000000-0005-0000-0000-0000A7180000}"/>
    <cellStyle name="T_Book1_CPK_bieu ke hoach dau thau" xfId="6198" xr:uid="{00000000-0005-0000-0000-0000A8180000}"/>
    <cellStyle name="T_Book1_CPK_bieu ke hoach dau thau truong mam non SKH" xfId="6199" xr:uid="{00000000-0005-0000-0000-0000A9180000}"/>
    <cellStyle name="T_Book1_CPK_bieu tong hop lai kh von 2011 gui phong TH-KTDN" xfId="6200" xr:uid="{00000000-0005-0000-0000-0000AA180000}"/>
    <cellStyle name="T_Book1_CPK_Book1" xfId="6201" xr:uid="{00000000-0005-0000-0000-0000AB180000}"/>
    <cellStyle name="T_Book1_CPK_Book1_Ke hoach 2010 (theo doi 11-8-2010)" xfId="6202" xr:uid="{00000000-0005-0000-0000-0000AC180000}"/>
    <cellStyle name="T_Book1_CPK_Book1_ke hoach dau thau 30-6-2010" xfId="6203" xr:uid="{00000000-0005-0000-0000-0000AD180000}"/>
    <cellStyle name="T_Book1_CPK_Copy of KH PHAN BO VON ĐỐI ỨNG NAM 2011 (30 TY phuong án gop WB)" xfId="6204" xr:uid="{00000000-0005-0000-0000-0000AE180000}"/>
    <cellStyle name="T_Book1_CPK_DTTD chieng chan Tham lai 29-9-2009" xfId="6205" xr:uid="{00000000-0005-0000-0000-0000AF180000}"/>
    <cellStyle name="T_Book1_CPK_dự toán 30a 2013" xfId="6207" xr:uid="{00000000-0005-0000-0000-0000B1180000}"/>
    <cellStyle name="T_Book1_CPK_Du toan nuoc San Thang (GD2)" xfId="6206" xr:uid="{00000000-0005-0000-0000-0000B0180000}"/>
    <cellStyle name="T_Book1_CPK_Ke hoach 2010 (theo doi 11-8-2010)" xfId="6208" xr:uid="{00000000-0005-0000-0000-0000B2180000}"/>
    <cellStyle name="T_Book1_CPK_ke hoach dau thau 30-6-2010" xfId="6209" xr:uid="{00000000-0005-0000-0000-0000B3180000}"/>
    <cellStyle name="T_Book1_CPK_KH Von 2012 gui BKH 1" xfId="6210" xr:uid="{00000000-0005-0000-0000-0000B4180000}"/>
    <cellStyle name="T_Book1_CPK_QD ke hoach dau thau" xfId="6211" xr:uid="{00000000-0005-0000-0000-0000B5180000}"/>
    <cellStyle name="T_Book1_CPK_Ra soat KH von 2011 (Huy-11-11-11)" xfId="6212" xr:uid="{00000000-0005-0000-0000-0000B6180000}"/>
    <cellStyle name="T_Book1_CPK_tinh toan hoang ha" xfId="6213" xr:uid="{00000000-0005-0000-0000-0000B7180000}"/>
    <cellStyle name="T_Book1_CPK_Tong von ĐTPT" xfId="6214" xr:uid="{00000000-0005-0000-0000-0000B8180000}"/>
    <cellStyle name="T_Book1_CPK_Viec Huy dang lam" xfId="6215" xr:uid="{00000000-0005-0000-0000-0000B9180000}"/>
    <cellStyle name="T_Book1_dang vien mói" xfId="6220" xr:uid="{00000000-0005-0000-0000-0000BE180000}"/>
    <cellStyle name="T_Book1_Danh Mục KCM trinh BKH 2011 (BS 30A)" xfId="6221" xr:uid="{00000000-0005-0000-0000-0000BF180000}"/>
    <cellStyle name="T_Book1_Danh Sach ho ngheo" xfId="6222" xr:uid="{00000000-0005-0000-0000-0000C0180000}"/>
    <cellStyle name="T_Book1_DT 1751 Muong Khoa" xfId="6223" xr:uid="{00000000-0005-0000-0000-0000C1180000}"/>
    <cellStyle name="T_Book1_DT 1751 Muong Khoa 2" xfId="6224" xr:uid="{00000000-0005-0000-0000-0000C2180000}"/>
    <cellStyle name="T_Book1_DT 1751 Muong Khoa 2 2" xfId="6225" xr:uid="{00000000-0005-0000-0000-0000C3180000}"/>
    <cellStyle name="T_Book1_DT 1751 Muong Khoa_BIEU KE HOACH  2015 (KTN 6.11 sua)" xfId="6226" xr:uid="{00000000-0005-0000-0000-0000C4180000}"/>
    <cellStyle name="T_Book1_DT Nam vai" xfId="6227" xr:uid="{00000000-0005-0000-0000-0000C5180000}"/>
    <cellStyle name="T_Book1_DT Nam vai 2" xfId="6228" xr:uid="{00000000-0005-0000-0000-0000C6180000}"/>
    <cellStyle name="T_Book1_DT Nam vai 2 2" xfId="6229" xr:uid="{00000000-0005-0000-0000-0000C7180000}"/>
    <cellStyle name="T_Book1_DT Nam vai_BIEU KE HOACH  2015 (KTN 6.11 sua)" xfId="6230" xr:uid="{00000000-0005-0000-0000-0000C8180000}"/>
    <cellStyle name="T_Book1_DT Nam vai_bieu ke hoach dau thau" xfId="6231" xr:uid="{00000000-0005-0000-0000-0000C9180000}"/>
    <cellStyle name="T_Book1_DT Nam vai_bieu ke hoach dau thau 2" xfId="6232" xr:uid="{00000000-0005-0000-0000-0000CA180000}"/>
    <cellStyle name="T_Book1_DT Nam vai_bieu ke hoach dau thau 2 2" xfId="6233" xr:uid="{00000000-0005-0000-0000-0000CB180000}"/>
    <cellStyle name="T_Book1_DT Nam vai_bieu ke hoach dau thau truong mam non SKH" xfId="6234" xr:uid="{00000000-0005-0000-0000-0000CC180000}"/>
    <cellStyle name="T_Book1_DT Nam vai_bieu ke hoach dau thau truong mam non SKH 2" xfId="6235" xr:uid="{00000000-0005-0000-0000-0000CD180000}"/>
    <cellStyle name="T_Book1_DT Nam vai_bieu ke hoach dau thau truong mam non SKH 2 2" xfId="6236" xr:uid="{00000000-0005-0000-0000-0000CE180000}"/>
    <cellStyle name="T_Book1_DT Nam vai_bieu ke hoach dau thau truong mam non SKH_BIEU KE HOACH  2015 (KTN 6.11 sua)" xfId="6237" xr:uid="{00000000-0005-0000-0000-0000CF180000}"/>
    <cellStyle name="T_Book1_DT Nam vai_bieu ke hoach dau thau_BIEU KE HOACH  2015 (KTN 6.11 sua)" xfId="6238" xr:uid="{00000000-0005-0000-0000-0000D0180000}"/>
    <cellStyle name="T_Book1_DT Nam vai_Book1" xfId="6239" xr:uid="{00000000-0005-0000-0000-0000D1180000}"/>
    <cellStyle name="T_Book1_DT Nam vai_Book1 2" xfId="6240" xr:uid="{00000000-0005-0000-0000-0000D2180000}"/>
    <cellStyle name="T_Book1_DT Nam vai_Book1 2 2" xfId="6241" xr:uid="{00000000-0005-0000-0000-0000D3180000}"/>
    <cellStyle name="T_Book1_DT Nam vai_Book1_BIEU KE HOACH  2015 (KTN 6.11 sua)" xfId="6242" xr:uid="{00000000-0005-0000-0000-0000D4180000}"/>
    <cellStyle name="T_Book1_DT Nam vai_DTTD chieng chan Tham lai 29-9-2009" xfId="6243" xr:uid="{00000000-0005-0000-0000-0000D5180000}"/>
    <cellStyle name="T_Book1_DT Nam vai_DTTD chieng chan Tham lai 29-9-2009 2" xfId="6244" xr:uid="{00000000-0005-0000-0000-0000D6180000}"/>
    <cellStyle name="T_Book1_DT Nam vai_DTTD chieng chan Tham lai 29-9-2009 2 2" xfId="6245" xr:uid="{00000000-0005-0000-0000-0000D7180000}"/>
    <cellStyle name="T_Book1_DT Nam vai_DTTD chieng chan Tham lai 29-9-2009_BIEU KE HOACH  2015 (KTN 6.11 sua)" xfId="6246" xr:uid="{00000000-0005-0000-0000-0000D8180000}"/>
    <cellStyle name="T_Book1_DT Nam vai_Ke hoach 2010 (theo doi 11-8-2010)" xfId="6247" xr:uid="{00000000-0005-0000-0000-0000D9180000}"/>
    <cellStyle name="T_Book1_DT Nam vai_Ke hoach 2010 (theo doi 11-8-2010) 2" xfId="6248" xr:uid="{00000000-0005-0000-0000-0000DA180000}"/>
    <cellStyle name="T_Book1_DT Nam vai_Ke hoach 2010 (theo doi 11-8-2010) 2 2" xfId="6249" xr:uid="{00000000-0005-0000-0000-0000DB180000}"/>
    <cellStyle name="T_Book1_DT Nam vai_Ke hoach 2010 (theo doi 11-8-2010)_BIEU KE HOACH  2015 (KTN 6.11 sua)" xfId="6250" xr:uid="{00000000-0005-0000-0000-0000DC180000}"/>
    <cellStyle name="T_Book1_DT Nam vai_ke hoach dau thau 30-6-2010" xfId="6251" xr:uid="{00000000-0005-0000-0000-0000DD180000}"/>
    <cellStyle name="T_Book1_DT Nam vai_ke hoach dau thau 30-6-2010 2" xfId="6252" xr:uid="{00000000-0005-0000-0000-0000DE180000}"/>
    <cellStyle name="T_Book1_DT Nam vai_ke hoach dau thau 30-6-2010 2 2" xfId="6253" xr:uid="{00000000-0005-0000-0000-0000DF180000}"/>
    <cellStyle name="T_Book1_DT Nam vai_ke hoach dau thau 30-6-2010_BIEU KE HOACH  2015 (KTN 6.11 sua)" xfId="6254" xr:uid="{00000000-0005-0000-0000-0000E0180000}"/>
    <cellStyle name="T_Book1_DT Nam vai_QD ke hoach dau thau" xfId="6255" xr:uid="{00000000-0005-0000-0000-0000E1180000}"/>
    <cellStyle name="T_Book1_DT Nam vai_QD ke hoach dau thau 2" xfId="6256" xr:uid="{00000000-0005-0000-0000-0000E2180000}"/>
    <cellStyle name="T_Book1_DT Nam vai_QD ke hoach dau thau 2 2" xfId="6257" xr:uid="{00000000-0005-0000-0000-0000E3180000}"/>
    <cellStyle name="T_Book1_DT Nam vai_QD ke hoach dau thau_BIEU KE HOACH  2015 (KTN 6.11 sua)" xfId="6258" xr:uid="{00000000-0005-0000-0000-0000E4180000}"/>
    <cellStyle name="T_Book1_DT Nam vai_tinh toan hoang ha" xfId="6259" xr:uid="{00000000-0005-0000-0000-0000E5180000}"/>
    <cellStyle name="T_Book1_DT Nam vai_tinh toan hoang ha 2" xfId="6260" xr:uid="{00000000-0005-0000-0000-0000E6180000}"/>
    <cellStyle name="T_Book1_DT Nam vai_tinh toan hoang ha 2 2" xfId="6261" xr:uid="{00000000-0005-0000-0000-0000E7180000}"/>
    <cellStyle name="T_Book1_DT Nam vai_tinh toan hoang ha_BIEU KE HOACH  2015 (KTN 6.11 sua)" xfId="6262" xr:uid="{00000000-0005-0000-0000-0000E8180000}"/>
    <cellStyle name="T_Book1_DT Nha Da nang" xfId="6263" xr:uid="{00000000-0005-0000-0000-0000E9180000}"/>
    <cellStyle name="T_Book1_DT Nha Da nang 2" xfId="6264" xr:uid="{00000000-0005-0000-0000-0000EA180000}"/>
    <cellStyle name="T_Book1_DT Nha Da nang 2 2" xfId="6265" xr:uid="{00000000-0005-0000-0000-0000EB180000}"/>
    <cellStyle name="T_Book1_DT Nha Da nang_BIEU KE HOACH  2015 (KTN 6.11 sua)" xfId="6266" xr:uid="{00000000-0005-0000-0000-0000EC180000}"/>
    <cellStyle name="T_Book1_DT NHA KHACH -12" xfId="6267" xr:uid="{00000000-0005-0000-0000-0000ED180000}"/>
    <cellStyle name="T_Book1_DT NHA KHACH -12 2" xfId="6268" xr:uid="{00000000-0005-0000-0000-0000EE180000}"/>
    <cellStyle name="T_Book1_DT NHA KHACH -12_BIEU KE HOACH  2015 (KTN 6.11 sua)" xfId="6269" xr:uid="{00000000-0005-0000-0000-0000EF180000}"/>
    <cellStyle name="T_Book1_DT tieu hoc diem TDC ban Cho 28-02-09" xfId="6270" xr:uid="{00000000-0005-0000-0000-0000F0180000}"/>
    <cellStyle name="T_Book1_DT tieu hoc diem TDC ban Cho 28-02-09 2" xfId="6271" xr:uid="{00000000-0005-0000-0000-0000F1180000}"/>
    <cellStyle name="T_Book1_DT tieu hoc diem TDC ban Cho 28-02-09_BIEU KE HOACH  2015 (KTN 6.11 sua)" xfId="6272" xr:uid="{00000000-0005-0000-0000-0000F2180000}"/>
    <cellStyle name="T_Book1_DTTD chieng chan Tham lai 29-9-2009" xfId="6273" xr:uid="{00000000-0005-0000-0000-0000F3180000}"/>
    <cellStyle name="T_Book1_DTTD chieng chan Tham lai 29-9-2009 2" xfId="6274" xr:uid="{00000000-0005-0000-0000-0000F4180000}"/>
    <cellStyle name="T_Book1_DTTD chieng chan Tham lai 29-9-2009_BIEU KE HOACH  2015 (KTN 6.11 sua)" xfId="6275" xr:uid="{00000000-0005-0000-0000-0000F5180000}"/>
    <cellStyle name="T_Book1_Du an khoi cong moi nam 2010" xfId="6276" xr:uid="{00000000-0005-0000-0000-0000F6180000}"/>
    <cellStyle name="T_Book1_Du an khoi cong moi nam 2010 2" xfId="6277" xr:uid="{00000000-0005-0000-0000-0000F7180000}"/>
    <cellStyle name="T_Book1_Du an khoi cong moi nam 2010_CT 134" xfId="6278" xr:uid="{00000000-0005-0000-0000-0000F8180000}"/>
    <cellStyle name="T_Book1_DU THAO BCKT LChâu" xfId="6289" xr:uid="{00000000-0005-0000-0000-000003190000}"/>
    <cellStyle name="T_Book1_Du toan" xfId="6279" xr:uid="{00000000-0005-0000-0000-0000F9180000}"/>
    <cellStyle name="T_Book1_Du toan 2" xfId="6280" xr:uid="{00000000-0005-0000-0000-0000FA180000}"/>
    <cellStyle name="T_Book1_Du toan 2 2" xfId="6281" xr:uid="{00000000-0005-0000-0000-0000FB180000}"/>
    <cellStyle name="T_Book1_dự toán 30a 2013" xfId="6296" xr:uid="{00000000-0005-0000-0000-00000A190000}"/>
    <cellStyle name="T_Book1_DU TOAN ban mui" xfId="6282" xr:uid="{00000000-0005-0000-0000-0000FC180000}"/>
    <cellStyle name="T_Book1_DU TOAN ban mui 2" xfId="6283" xr:uid="{00000000-0005-0000-0000-0000FD180000}"/>
    <cellStyle name="T_Book1_DU TOAN ban mui_BIEU KE HOACH  2015 (KTN 6.11 sua)" xfId="6284" xr:uid="{00000000-0005-0000-0000-0000FE180000}"/>
    <cellStyle name="T_Book1_Du toan nuoc San Thang (GD2)" xfId="6285" xr:uid="{00000000-0005-0000-0000-0000FF180000}"/>
    <cellStyle name="T_Book1_Du toan nuoc San Thang (GD2) 2" xfId="6286" xr:uid="{00000000-0005-0000-0000-000000190000}"/>
    <cellStyle name="T_Book1_Du toan nuoc San Thang (GD2)_BIEU KE HOACH  2015 (KTN 6.11 sua)" xfId="6287" xr:uid="{00000000-0005-0000-0000-000001190000}"/>
    <cellStyle name="T_Book1_Du toan_BIEU KE HOACH  2015 (KTN 6.11 sua)" xfId="6288" xr:uid="{00000000-0005-0000-0000-000002190000}"/>
    <cellStyle name="T_Book1_DuToan92009Luong650" xfId="6290" xr:uid="{00000000-0005-0000-0000-000004190000}"/>
    <cellStyle name="T_Book1_DuToan92009Luong650 2" xfId="6291" xr:uid="{00000000-0005-0000-0000-000005190000}"/>
    <cellStyle name="T_Book1_DuToan92009Luong650_CT 134" xfId="6292" xr:uid="{00000000-0005-0000-0000-000006190000}"/>
    <cellStyle name="T_Book1_dutoanthuyloinamha" xfId="6293" xr:uid="{00000000-0005-0000-0000-000007190000}"/>
    <cellStyle name="T_Book1_dutoanthuyloinamha 2" xfId="6294" xr:uid="{00000000-0005-0000-0000-000008190000}"/>
    <cellStyle name="T_Book1_dutoanthuyloinamha_BIEU KE HOACH  2015 (KTN 6.11 sua)" xfId="6295" xr:uid="{00000000-0005-0000-0000-000009190000}"/>
    <cellStyle name="T_Book1_Gui Phai TTra TRUONG PTTH Ka Lang Hieu bo+Phu 17-8-09-" xfId="6297" xr:uid="{00000000-0005-0000-0000-00000B190000}"/>
    <cellStyle name="T_Book1_GVL" xfId="6298" xr:uid="{00000000-0005-0000-0000-00000C190000}"/>
    <cellStyle name="T_Book1_GVL 2" xfId="6299" xr:uid="{00000000-0005-0000-0000-00000D190000}"/>
    <cellStyle name="T_Book1_GVL_BIEU KE HOACH  2015 (KTN 6.11 sua)" xfId="6300" xr:uid="{00000000-0005-0000-0000-00000E190000}"/>
    <cellStyle name="T_Book1_Hang Tom goi9 9-07(Cau 12 sua)" xfId="6301" xr:uid="{00000000-0005-0000-0000-00000F190000}"/>
    <cellStyle name="T_Book1_HD TT1" xfId="6302" xr:uid="{00000000-0005-0000-0000-000010190000}"/>
    <cellStyle name="T_Book1_HD TT1 2" xfId="6303" xr:uid="{00000000-0005-0000-0000-000011190000}"/>
    <cellStyle name="T_Book1_HD TT1 2 2" xfId="6304" xr:uid="{00000000-0005-0000-0000-000012190000}"/>
    <cellStyle name="T_Book1_HD TT1_BIEU KE HOACH  2015 (KTN 6.11 sua)" xfId="6305" xr:uid="{00000000-0005-0000-0000-000013190000}"/>
    <cellStyle name="T_Book1_hothamdinh" xfId="6306" xr:uid="{00000000-0005-0000-0000-000014190000}"/>
    <cellStyle name="T_Book1_Ke hoach 2010 ngay 14.4.10" xfId="6307" xr:uid="{00000000-0005-0000-0000-000015190000}"/>
    <cellStyle name="T_Book1_Ke hoach 2010 ngay 14.4.10 2" xfId="6308" xr:uid="{00000000-0005-0000-0000-000016190000}"/>
    <cellStyle name="T_Book1_Ke hoach 2010 ngay 14.4.10 2 2" xfId="6309" xr:uid="{00000000-0005-0000-0000-000017190000}"/>
    <cellStyle name="T_Book1_Ke hoach 2010 ngay 14.4.10_BIEU KE HOACH  2015 (KTN 6.11 sua)" xfId="6310" xr:uid="{00000000-0005-0000-0000-000018190000}"/>
    <cellStyle name="T_Book1_ke hoach dau thau 30-6-2010" xfId="6311" xr:uid="{00000000-0005-0000-0000-000019190000}"/>
    <cellStyle name="T_Book1_ke hoach dau thau 30-6-2010 2" xfId="6312" xr:uid="{00000000-0005-0000-0000-00001A190000}"/>
    <cellStyle name="T_Book1_ke hoach dau thau 30-6-2010 2 2" xfId="6313" xr:uid="{00000000-0005-0000-0000-00001B190000}"/>
    <cellStyle name="T_Book1_ke hoach dau thau 30-6-2010_BIEU KE HOACH  2015 (KTN 6.11 sua)" xfId="6314" xr:uid="{00000000-0005-0000-0000-00001C190000}"/>
    <cellStyle name="T_Book1_Ke hoạch thuc hien goi thau" xfId="6315" xr:uid="{00000000-0005-0000-0000-00001D190000}"/>
    <cellStyle name="T_Book1_Ke khai di Thanh Hoa" xfId="6316" xr:uid="{00000000-0005-0000-0000-00001E190000}"/>
    <cellStyle name="T_Book1_Ket du ung NS" xfId="6317" xr:uid="{00000000-0005-0000-0000-00001F190000}"/>
    <cellStyle name="T_Book1_Ket du ung NS 2" xfId="6318" xr:uid="{00000000-0005-0000-0000-000020190000}"/>
    <cellStyle name="T_Book1_Ket du ung NS_BIEU KE HOACH  2015 (KTN 6.11 sua)" xfId="6319" xr:uid="{00000000-0005-0000-0000-000021190000}"/>
    <cellStyle name="T_Book1_Ket qua phan bo von nam 2008" xfId="6320" xr:uid="{00000000-0005-0000-0000-000022190000}"/>
    <cellStyle name="T_Book1_Ket qua phan bo von nam 2008 2" xfId="6321" xr:uid="{00000000-0005-0000-0000-000023190000}"/>
    <cellStyle name="T_Book1_Ket qua phan bo von nam 2008_CT 134" xfId="6322" xr:uid="{00000000-0005-0000-0000-000024190000}"/>
    <cellStyle name="T_Book1_KH XDCB_2008 lan 2 sua ngay 10-11" xfId="6323" xr:uid="{00000000-0005-0000-0000-000025190000}"/>
    <cellStyle name="T_Book1_KH XDCB_2008 lan 2 sua ngay 10-11 2" xfId="6324" xr:uid="{00000000-0005-0000-0000-000026190000}"/>
    <cellStyle name="T_Book1_KH XDCB_2008 lan 2 sua ngay 10-11_CT 134" xfId="6325" xr:uid="{00000000-0005-0000-0000-000027190000}"/>
    <cellStyle name="T_Book1_Khoi luong chinh Hang Tom" xfId="6326" xr:uid="{00000000-0005-0000-0000-000028190000}"/>
    <cellStyle name="T_Book1_Nha lop hoc 8 P" xfId="6327" xr:uid="{00000000-0005-0000-0000-000029190000}"/>
    <cellStyle name="T_Book1_Nha lop hoc 8 P 2" xfId="6328" xr:uid="{00000000-0005-0000-0000-00002A190000}"/>
    <cellStyle name="T_Book1_Nha lop hoc 8 P 2 2" xfId="6329" xr:uid="{00000000-0005-0000-0000-00002B190000}"/>
    <cellStyle name="T_Book1_Nha lop hoc 8 P_BIEU KE HOACH  2015 (KTN 6.11 sua)" xfId="6330" xr:uid="{00000000-0005-0000-0000-00002C190000}"/>
    <cellStyle name="T_Book1_nha van hoa25-4" xfId="6331" xr:uid="{00000000-0005-0000-0000-00002D190000}"/>
    <cellStyle name="T_Book1_nha van hoa25-4 2" xfId="6332" xr:uid="{00000000-0005-0000-0000-00002E190000}"/>
    <cellStyle name="T_Book1_nha van hoa25-4_BIEU KE HOACH  2015 (KTN 6.11 sua)" xfId="6333" xr:uid="{00000000-0005-0000-0000-00002F190000}"/>
    <cellStyle name="T_Book1_Nhu cau von ung truoc 2011 Tha h Hoa + Nge An gui TW" xfId="6334" xr:uid="{00000000-0005-0000-0000-000030190000}"/>
    <cellStyle name="T_Book1_Nhu cau von ung truoc 2011 Tha h Hoa + Nge An gui TW 2" xfId="6335" xr:uid="{00000000-0005-0000-0000-000031190000}"/>
    <cellStyle name="T_Book1_Nhu cau von ung truoc 2011 Tha h Hoa + Nge An gui TW 2 2" xfId="6336" xr:uid="{00000000-0005-0000-0000-000032190000}"/>
    <cellStyle name="T_Book1_Nhu cau von ung truoc 2011 Tha h Hoa + Nge An gui TW_BIEU KE HOACH  2015 (KTN 6.11 sua)" xfId="6337" xr:uid="{00000000-0005-0000-0000-000033190000}"/>
    <cellStyle name="T_Book1_Phan pha do" xfId="6338" xr:uid="{00000000-0005-0000-0000-000034190000}"/>
    <cellStyle name="T_Book1_QĐ 980" xfId="6343" xr:uid="{00000000-0005-0000-0000-000039190000}"/>
    <cellStyle name="T_Book1_QD ke hoach dau thau" xfId="6339" xr:uid="{00000000-0005-0000-0000-000035190000}"/>
    <cellStyle name="T_Book1_QD ke hoach dau thau 2" xfId="6340" xr:uid="{00000000-0005-0000-0000-000036190000}"/>
    <cellStyle name="T_Book1_QD ke hoach dau thau 2 2" xfId="6341" xr:uid="{00000000-0005-0000-0000-000037190000}"/>
    <cellStyle name="T_Book1_QD ke hoach dau thau_BIEU KE HOACH  2015 (KTN 6.11 sua)" xfId="6342" xr:uid="{00000000-0005-0000-0000-000038190000}"/>
    <cellStyle name="T_Book1_Ra soat KH von 2011 (Huy-11-11-11)" xfId="6344" xr:uid="{00000000-0005-0000-0000-00003A190000}"/>
    <cellStyle name="T_Book1_Ra soat KH von 2011 (Huy-11-11-11) 2" xfId="6345" xr:uid="{00000000-0005-0000-0000-00003B190000}"/>
    <cellStyle name="T_Book1_Ra soat KH von 2011 (Huy-11-11-11)_BIEU KE HOACH  2015 (KTN 6.11 sua)" xfId="6346" xr:uid="{00000000-0005-0000-0000-00003C190000}"/>
    <cellStyle name="T_Book1_Sheet2" xfId="6347" xr:uid="{00000000-0005-0000-0000-00003D190000}"/>
    <cellStyle name="T_Book1_Sheet2 2" xfId="6348" xr:uid="{00000000-0005-0000-0000-00003E190000}"/>
    <cellStyle name="T_Book1_Sheet2 2 2" xfId="6349" xr:uid="{00000000-0005-0000-0000-00003F190000}"/>
    <cellStyle name="T_Book1_Sheet2_BIEU KE HOACH  2015 (KTN 6.11 sua)" xfId="6350" xr:uid="{00000000-0005-0000-0000-000040190000}"/>
    <cellStyle name="T_Book1_TH danh muc 08-09 den ngay 30-8-09" xfId="6376" xr:uid="{00000000-0005-0000-0000-00005A190000}"/>
    <cellStyle name="T_Book1_TH ung tren 70%-Ra soat phap ly-8-6 (dung de chuyen vao vu TH)" xfId="6377" xr:uid="{00000000-0005-0000-0000-00005B190000}"/>
    <cellStyle name="T_Book1_TH ung tren 70%-Ra soat phap ly-8-6 (dung de chuyen vao vu TH) 2" xfId="6378" xr:uid="{00000000-0005-0000-0000-00005C190000}"/>
    <cellStyle name="T_Book1_TH ung tren 70%-Ra soat phap ly-8-6 (dung de chuyen vao vu TH) 2 2" xfId="6379" xr:uid="{00000000-0005-0000-0000-00005D190000}"/>
    <cellStyle name="T_Book1_TH ung tren 70%-Ra soat phap ly-8-6 (dung de chuyen vao vu TH)_BIEU KE HOACH  2015 (KTN 6.11 sua)" xfId="6380" xr:uid="{00000000-0005-0000-0000-00005E190000}"/>
    <cellStyle name="T_Book1_TH ung tren 70%-Ra soat phap ly-8-6 (dung de chuyen vao vu TH)_CT 134" xfId="6381" xr:uid="{00000000-0005-0000-0000-00005F190000}"/>
    <cellStyle name="T_Book1_THAU CAT" xfId="6382" xr:uid="{00000000-0005-0000-0000-000060190000}"/>
    <cellStyle name="T_Book1_THAU CAT 2" xfId="6383" xr:uid="{00000000-0005-0000-0000-000061190000}"/>
    <cellStyle name="T_Book1_THAU CAT_BIEU KE HOACH  2015 (KTN 6.11 sua)" xfId="6384" xr:uid="{00000000-0005-0000-0000-000062190000}"/>
    <cellStyle name="T_Book1_Thiet bi" xfId="6385" xr:uid="{00000000-0005-0000-0000-000063190000}"/>
    <cellStyle name="T_Book1_Thiet bi 2" xfId="6386" xr:uid="{00000000-0005-0000-0000-000064190000}"/>
    <cellStyle name="T_Book1_Thiet bi_Bieu chi tieu KH 2014 (Huy-04-11)" xfId="6387" xr:uid="{00000000-0005-0000-0000-000065190000}"/>
    <cellStyle name="T_Book1_Thiet bi_bieu ke hoach dau thau" xfId="6388" xr:uid="{00000000-0005-0000-0000-000066190000}"/>
    <cellStyle name="T_Book1_Thiet bi_bieu ke hoach dau thau truong mam non SKH" xfId="6389" xr:uid="{00000000-0005-0000-0000-000067190000}"/>
    <cellStyle name="T_Book1_Thiet bi_bieu tong hop lai kh von 2011 gui phong TH-KTDN" xfId="6390" xr:uid="{00000000-0005-0000-0000-000068190000}"/>
    <cellStyle name="T_Book1_Thiet bi_Book1" xfId="6391" xr:uid="{00000000-0005-0000-0000-000069190000}"/>
    <cellStyle name="T_Book1_Thiet bi_Book1_Ke hoach 2010 (theo doi 11-8-2010)" xfId="6392" xr:uid="{00000000-0005-0000-0000-00006A190000}"/>
    <cellStyle name="T_Book1_Thiet bi_Book1_ke hoach dau thau 30-6-2010" xfId="6393" xr:uid="{00000000-0005-0000-0000-00006B190000}"/>
    <cellStyle name="T_Book1_Thiet bi_Copy of KH PHAN BO VON ĐỐI ỨNG NAM 2011 (30 TY phuong án gop WB)" xfId="6394" xr:uid="{00000000-0005-0000-0000-00006C190000}"/>
    <cellStyle name="T_Book1_Thiet bi_DTTD chieng chan Tham lai 29-9-2009" xfId="6395" xr:uid="{00000000-0005-0000-0000-00006D190000}"/>
    <cellStyle name="T_Book1_Thiet bi_dự toán 30a 2013" xfId="6397" xr:uid="{00000000-0005-0000-0000-00006F190000}"/>
    <cellStyle name="T_Book1_Thiet bi_Du toan nuoc San Thang (GD2)" xfId="6396" xr:uid="{00000000-0005-0000-0000-00006E190000}"/>
    <cellStyle name="T_Book1_Thiet bi_Ke hoach 2010 (theo doi 11-8-2010)" xfId="6398" xr:uid="{00000000-0005-0000-0000-000070190000}"/>
    <cellStyle name="T_Book1_Thiet bi_ke hoach dau thau 30-6-2010" xfId="6399" xr:uid="{00000000-0005-0000-0000-000071190000}"/>
    <cellStyle name="T_Book1_Thiet bi_KH Von 2012 gui BKH 1" xfId="6400" xr:uid="{00000000-0005-0000-0000-000072190000}"/>
    <cellStyle name="T_Book1_Thiet bi_QD ke hoach dau thau" xfId="6401" xr:uid="{00000000-0005-0000-0000-000073190000}"/>
    <cellStyle name="T_Book1_Thiet bi_Ra soat KH von 2011 (Huy-11-11-11)" xfId="6402" xr:uid="{00000000-0005-0000-0000-000074190000}"/>
    <cellStyle name="T_Book1_Thiet bi_tinh toan hoang ha" xfId="6403" xr:uid="{00000000-0005-0000-0000-000075190000}"/>
    <cellStyle name="T_Book1_Thiet bi_Tong von ĐTPT" xfId="6404" xr:uid="{00000000-0005-0000-0000-000076190000}"/>
    <cellStyle name="T_Book1_Thiet bi_Viec Huy dang lam" xfId="6405" xr:uid="{00000000-0005-0000-0000-000077190000}"/>
    <cellStyle name="T_Book1_Thuc hien du an 06-10 ngay 18_9" xfId="6406" xr:uid="{00000000-0005-0000-0000-000078190000}"/>
    <cellStyle name="T_Book1_Thuc hien du an 06-10 ngay 18_9 2" xfId="6407" xr:uid="{00000000-0005-0000-0000-000079190000}"/>
    <cellStyle name="T_Book1_Thuc hien du an 06-10 ngay 18_9_BIEU KE HOACH  2015 (KTN 6.11 sua)" xfId="6408" xr:uid="{00000000-0005-0000-0000-00007A190000}"/>
    <cellStyle name="T_Book1_tien luong" xfId="6351" xr:uid="{00000000-0005-0000-0000-000041190000}"/>
    <cellStyle name="T_Book1_Tien luong chuan 01" xfId="6352" xr:uid="{00000000-0005-0000-0000-000042190000}"/>
    <cellStyle name="T_Book1_Tienluong" xfId="6353" xr:uid="{00000000-0005-0000-0000-000043190000}"/>
    <cellStyle name="T_Book1_Tienluong 2" xfId="6354" xr:uid="{00000000-0005-0000-0000-000044190000}"/>
    <cellStyle name="T_Book1_Tienluong_BIEU KE HOACH  2015 (KTN 6.11 sua)" xfId="6355" xr:uid="{00000000-0005-0000-0000-000045190000}"/>
    <cellStyle name="T_Book1_tinh toan hoang ha" xfId="6356" xr:uid="{00000000-0005-0000-0000-000046190000}"/>
    <cellStyle name="T_Book1_tinh toan hoang ha 2" xfId="6357" xr:uid="{00000000-0005-0000-0000-000047190000}"/>
    <cellStyle name="T_Book1_tinh toan hoang ha 2 2" xfId="6358" xr:uid="{00000000-0005-0000-0000-000048190000}"/>
    <cellStyle name="T_Book1_tinh toan hoang ha_BIEU KE HOACH  2015 (KTN 6.11 sua)" xfId="6359" xr:uid="{00000000-0005-0000-0000-000049190000}"/>
    <cellStyle name="T_Book1_Tong hop  " xfId="6360" xr:uid="{00000000-0005-0000-0000-00004A190000}"/>
    <cellStyle name="T_Book1_Tong hop gia tri" xfId="6361" xr:uid="{00000000-0005-0000-0000-00004B190000}"/>
    <cellStyle name="T_Book1_Tong hop gia tri 2" xfId="6362" xr:uid="{00000000-0005-0000-0000-00004C190000}"/>
    <cellStyle name="T_Book1_Tong hop gia tri 2 2" xfId="6363" xr:uid="{00000000-0005-0000-0000-00004D190000}"/>
    <cellStyle name="T_Book1_Tong hop gia tri_BIEU KE HOACH  2015 (KTN 6.11 sua)" xfId="6364" xr:uid="{00000000-0005-0000-0000-00004E190000}"/>
    <cellStyle name="T_Book1_TT nhu cau dung nuoc" xfId="6365" xr:uid="{00000000-0005-0000-0000-00004F190000}"/>
    <cellStyle name="T_Book1_TT nhu cau dung nuoc 2" xfId="6366" xr:uid="{00000000-0005-0000-0000-000050190000}"/>
    <cellStyle name="T_Book1_TT nhu cau dung nuoc 2 2" xfId="6367" xr:uid="{00000000-0005-0000-0000-000051190000}"/>
    <cellStyle name="T_Book1_TT nhu cau dung nuoc_BIEU KE HOACH  2015 (KTN 6.11 sua)" xfId="6368" xr:uid="{00000000-0005-0000-0000-000052190000}"/>
    <cellStyle name="T_Book1_TT nhu cau dung nuoc_GVL" xfId="6369" xr:uid="{00000000-0005-0000-0000-000053190000}"/>
    <cellStyle name="T_Book1_TT nhu cau dung nuoc_GVL 2" xfId="6370" xr:uid="{00000000-0005-0000-0000-000054190000}"/>
    <cellStyle name="T_Book1_TT nhu cau dung nuoc_GVL 2 2" xfId="6371" xr:uid="{00000000-0005-0000-0000-000055190000}"/>
    <cellStyle name="T_Book1_TT nhu cau dung nuoc_GVL_BIEU KE HOACH  2015 (KTN 6.11 sua)" xfId="6372" xr:uid="{00000000-0005-0000-0000-000056190000}"/>
    <cellStyle name="T_Book1_TU VAN THUY LOI THAM  PHE" xfId="6373" xr:uid="{00000000-0005-0000-0000-000057190000}"/>
    <cellStyle name="T_Book1_TU VAN THUY LOI THAM  PHE 2" xfId="6374" xr:uid="{00000000-0005-0000-0000-000058190000}"/>
    <cellStyle name="T_Book1_TU VAN THUY LOI THAM  PHE_BIEU KE HOACH  2015 (KTN 6.11 sua)" xfId="6375" xr:uid="{00000000-0005-0000-0000-000059190000}"/>
    <cellStyle name="T_Book1_ung truoc 2011 NSTW Thanh Hoa + Nge An gui Thu 12-5" xfId="6409" xr:uid="{00000000-0005-0000-0000-00007B190000}"/>
    <cellStyle name="T_Book1_ung truoc 2011 NSTW Thanh Hoa + Nge An gui Thu 12-5 2" xfId="6410" xr:uid="{00000000-0005-0000-0000-00007C190000}"/>
    <cellStyle name="T_Book1_ung truoc 2011 NSTW Thanh Hoa + Nge An gui Thu 12-5 2 2" xfId="6411" xr:uid="{00000000-0005-0000-0000-00007D190000}"/>
    <cellStyle name="T_Book1_ung truoc 2011 NSTW Thanh Hoa + Nge An gui Thu 12-5_BIEU KE HOACH  2015 (KTN 6.11 sua)" xfId="6412" xr:uid="{00000000-0005-0000-0000-00007E190000}"/>
    <cellStyle name="T_Book1_VC1" xfId="6413" xr:uid="{00000000-0005-0000-0000-00007F190000}"/>
    <cellStyle name="T_Book1_VC1 2" xfId="6414" xr:uid="{00000000-0005-0000-0000-000080190000}"/>
    <cellStyle name="T_Book1_VC1 2 2" xfId="6415" xr:uid="{00000000-0005-0000-0000-000081190000}"/>
    <cellStyle name="T_Book1_VC1_BIEU KE HOACH  2015 (KTN 6.11 sua)" xfId="6416" xr:uid="{00000000-0005-0000-0000-000082190000}"/>
    <cellStyle name="T_Book1_VC1_GVL" xfId="6417" xr:uid="{00000000-0005-0000-0000-000083190000}"/>
    <cellStyle name="T_Book1_VC1_GVL 2" xfId="6418" xr:uid="{00000000-0005-0000-0000-000084190000}"/>
    <cellStyle name="T_Book1_VC1_GVL 2 2" xfId="6419" xr:uid="{00000000-0005-0000-0000-000085190000}"/>
    <cellStyle name="T_Book1_VC1_GVL_BIEU KE HOACH  2015 (KTN 6.11 sua)" xfId="6420" xr:uid="{00000000-0005-0000-0000-000086190000}"/>
    <cellStyle name="T_Book1_Viec Huy dang lam" xfId="6421" xr:uid="{00000000-0005-0000-0000-000087190000}"/>
    <cellStyle name="T_Book1_Viec Huy dang lam_CT 134" xfId="6422" xr:uid="{00000000-0005-0000-0000-000088190000}"/>
    <cellStyle name="T_Book2" xfId="6423" xr:uid="{00000000-0005-0000-0000-000089190000}"/>
    <cellStyle name="T_Cac bao cao TB  Milk-Yomilk-co Ke- CK 1-Vinh Thang" xfId="6424" xr:uid="{00000000-0005-0000-0000-00008A190000}"/>
    <cellStyle name="T_Cac bao cao TB  Milk-Yomilk-co Ke- CK 1-Vinh Thang 2" xfId="6425" xr:uid="{00000000-0005-0000-0000-00008B190000}"/>
    <cellStyle name="T_Cac bao cao TB  Milk-Yomilk-co Ke- CK 1-Vinh Thang_CT 134" xfId="6426" xr:uid="{00000000-0005-0000-0000-00008C190000}"/>
    <cellStyle name="T_CDKT" xfId="6427" xr:uid="{00000000-0005-0000-0000-00008D190000}"/>
    <cellStyle name="T_CDKT 2" xfId="6428" xr:uid="{00000000-0005-0000-0000-00008E190000}"/>
    <cellStyle name="T_CDKT 2 2" xfId="6429" xr:uid="{00000000-0005-0000-0000-00008F190000}"/>
    <cellStyle name="T_CDKT_BIEU KE HOACH  2015 (KTN 6.11 sua)" xfId="6430" xr:uid="{00000000-0005-0000-0000-000090190000}"/>
    <cellStyle name="T_CDKT_bieu ke hoach dau thau" xfId="6431" xr:uid="{00000000-0005-0000-0000-000091190000}"/>
    <cellStyle name="T_CDKT_bieu ke hoach dau thau 2" xfId="6432" xr:uid="{00000000-0005-0000-0000-000092190000}"/>
    <cellStyle name="T_CDKT_bieu ke hoach dau thau 2 2" xfId="6433" xr:uid="{00000000-0005-0000-0000-000093190000}"/>
    <cellStyle name="T_CDKT_bieu ke hoach dau thau truong mam non SKH" xfId="6434" xr:uid="{00000000-0005-0000-0000-000094190000}"/>
    <cellStyle name="T_CDKT_bieu ke hoach dau thau truong mam non SKH 2" xfId="6435" xr:uid="{00000000-0005-0000-0000-000095190000}"/>
    <cellStyle name="T_CDKT_bieu ke hoach dau thau truong mam non SKH 2 2" xfId="6436" xr:uid="{00000000-0005-0000-0000-000096190000}"/>
    <cellStyle name="T_CDKT_bieu ke hoach dau thau truong mam non SKH_BIEU KE HOACH  2015 (KTN 6.11 sua)" xfId="6437" xr:uid="{00000000-0005-0000-0000-000097190000}"/>
    <cellStyle name="T_CDKT_bieu ke hoach dau thau_BIEU KE HOACH  2015 (KTN 6.11 sua)" xfId="6438" xr:uid="{00000000-0005-0000-0000-000098190000}"/>
    <cellStyle name="T_CDKT_bieu tong hop lai kh von 2011 gui phong TH-KTDN" xfId="6439" xr:uid="{00000000-0005-0000-0000-000099190000}"/>
    <cellStyle name="T_CDKT_bieu tong hop lai kh von 2011 gui phong TH-KTDN 2" xfId="6440" xr:uid="{00000000-0005-0000-0000-00009A190000}"/>
    <cellStyle name="T_CDKT_bieu tong hop lai kh von 2011 gui phong TH-KTDN 2 2" xfId="6441" xr:uid="{00000000-0005-0000-0000-00009B190000}"/>
    <cellStyle name="T_CDKT_bieu tong hop lai kh von 2011 gui phong TH-KTDN_BIEU KE HOACH  2015 (KTN 6.11 sua)" xfId="6442" xr:uid="{00000000-0005-0000-0000-00009C190000}"/>
    <cellStyle name="T_CDKT_Book1" xfId="6443" xr:uid="{00000000-0005-0000-0000-00009D190000}"/>
    <cellStyle name="T_CDKT_Book1 2" xfId="6444" xr:uid="{00000000-0005-0000-0000-00009E190000}"/>
    <cellStyle name="T_CDKT_Book1 2 2" xfId="6445" xr:uid="{00000000-0005-0000-0000-00009F190000}"/>
    <cellStyle name="T_CDKT_Book1_BIEU KE HOACH  2015 (KTN 6.11 sua)" xfId="6446" xr:uid="{00000000-0005-0000-0000-0000A0190000}"/>
    <cellStyle name="T_CDKT_Book1_Ke hoach 2010 (theo doi 11-8-2010)" xfId="6447" xr:uid="{00000000-0005-0000-0000-0000A1190000}"/>
    <cellStyle name="T_CDKT_Book1_Ke hoach 2010 (theo doi 11-8-2010) 2" xfId="6448" xr:uid="{00000000-0005-0000-0000-0000A2190000}"/>
    <cellStyle name="T_CDKT_Book1_Ke hoach 2010 (theo doi 11-8-2010) 2 2" xfId="6449" xr:uid="{00000000-0005-0000-0000-0000A3190000}"/>
    <cellStyle name="T_CDKT_Book1_Ke hoach 2010 (theo doi 11-8-2010)_BIEU KE HOACH  2015 (KTN 6.11 sua)" xfId="6450" xr:uid="{00000000-0005-0000-0000-0000A4190000}"/>
    <cellStyle name="T_CDKT_Copy of KH PHAN BO VON ĐỐI ỨNG NAM 2011 (30 TY phuong án gop WB)" xfId="6451" xr:uid="{00000000-0005-0000-0000-0000A5190000}"/>
    <cellStyle name="T_CDKT_Copy of KH PHAN BO VON ĐỐI ỨNG NAM 2011 (30 TY phuong án gop WB) 2" xfId="6452" xr:uid="{00000000-0005-0000-0000-0000A6190000}"/>
    <cellStyle name="T_CDKT_Copy of KH PHAN BO VON ĐỐI ỨNG NAM 2011 (30 TY phuong án gop WB) 2 2" xfId="6453" xr:uid="{00000000-0005-0000-0000-0000A7190000}"/>
    <cellStyle name="T_CDKT_Copy of KH PHAN BO VON ĐỐI ỨNG NAM 2011 (30 TY phuong án gop WB)_BIEU KE HOACH  2015 (KTN 6.11 sua)" xfId="6454" xr:uid="{00000000-0005-0000-0000-0000A8190000}"/>
    <cellStyle name="T_CDKT_DT tieu hoc diem TDC ban Cho 28-02-09" xfId="6455" xr:uid="{00000000-0005-0000-0000-0000A9190000}"/>
    <cellStyle name="T_CDKT_DT tieu hoc diem TDC ban Cho 28-02-09 2" xfId="6456" xr:uid="{00000000-0005-0000-0000-0000AA190000}"/>
    <cellStyle name="T_CDKT_DT tieu hoc diem TDC ban Cho 28-02-09 2 2" xfId="6457" xr:uid="{00000000-0005-0000-0000-0000AB190000}"/>
    <cellStyle name="T_CDKT_DT tieu hoc diem TDC ban Cho 28-02-09_BIEU KE HOACH  2015 (KTN 6.11 sua)" xfId="6458" xr:uid="{00000000-0005-0000-0000-0000AC190000}"/>
    <cellStyle name="T_CDKT_DTTD chieng chan Tham lai 29-9-2009" xfId="6459" xr:uid="{00000000-0005-0000-0000-0000AD190000}"/>
    <cellStyle name="T_CDKT_DTTD chieng chan Tham lai 29-9-2009 2" xfId="6460" xr:uid="{00000000-0005-0000-0000-0000AE190000}"/>
    <cellStyle name="T_CDKT_DTTD chieng chan Tham lai 29-9-2009 2 2" xfId="6461" xr:uid="{00000000-0005-0000-0000-0000AF190000}"/>
    <cellStyle name="T_CDKT_DTTD chieng chan Tham lai 29-9-2009_BIEU KE HOACH  2015 (KTN 6.11 sua)" xfId="6462" xr:uid="{00000000-0005-0000-0000-0000B0190000}"/>
    <cellStyle name="T_CDKT_GVL" xfId="6463" xr:uid="{00000000-0005-0000-0000-0000B1190000}"/>
    <cellStyle name="T_CDKT_GVL 2" xfId="6464" xr:uid="{00000000-0005-0000-0000-0000B2190000}"/>
    <cellStyle name="T_CDKT_GVL 2 2" xfId="6465" xr:uid="{00000000-0005-0000-0000-0000B3190000}"/>
    <cellStyle name="T_CDKT_GVL_BIEU KE HOACH  2015 (KTN 6.11 sua)" xfId="6466" xr:uid="{00000000-0005-0000-0000-0000B4190000}"/>
    <cellStyle name="T_CDKT_Ke hoach 2010 (theo doi 11-8-2010)" xfId="6467" xr:uid="{00000000-0005-0000-0000-0000B5190000}"/>
    <cellStyle name="T_CDKT_Ke hoach 2010 (theo doi 11-8-2010) 2" xfId="6468" xr:uid="{00000000-0005-0000-0000-0000B6190000}"/>
    <cellStyle name="T_CDKT_Ke hoach 2010 (theo doi 11-8-2010) 2 2" xfId="6469" xr:uid="{00000000-0005-0000-0000-0000B7190000}"/>
    <cellStyle name="T_CDKT_Ke hoach 2010 (theo doi 11-8-2010)_BIEU KE HOACH  2015 (KTN 6.11 sua)" xfId="6470" xr:uid="{00000000-0005-0000-0000-0000B8190000}"/>
    <cellStyle name="T_CDKT_ke hoach dau thau 30-6-2010" xfId="6471" xr:uid="{00000000-0005-0000-0000-0000B9190000}"/>
    <cellStyle name="T_CDKT_ke hoach dau thau 30-6-2010 2" xfId="6472" xr:uid="{00000000-0005-0000-0000-0000BA190000}"/>
    <cellStyle name="T_CDKT_ke hoach dau thau 30-6-2010 2 2" xfId="6473" xr:uid="{00000000-0005-0000-0000-0000BB190000}"/>
    <cellStyle name="T_CDKT_ke hoach dau thau 30-6-2010_BIEU KE HOACH  2015 (KTN 6.11 sua)" xfId="6474" xr:uid="{00000000-0005-0000-0000-0000BC190000}"/>
    <cellStyle name="T_CDKT_KH Von 2012 gui BKH 1" xfId="6475" xr:uid="{00000000-0005-0000-0000-0000BD190000}"/>
    <cellStyle name="T_CDKT_KH Von 2012 gui BKH 1 2" xfId="6476" xr:uid="{00000000-0005-0000-0000-0000BE190000}"/>
    <cellStyle name="T_CDKT_KH Von 2012 gui BKH 1 2 2" xfId="6477" xr:uid="{00000000-0005-0000-0000-0000BF190000}"/>
    <cellStyle name="T_CDKT_KH Von 2012 gui BKH 1_BIEU KE HOACH  2015 (KTN 6.11 sua)" xfId="6478" xr:uid="{00000000-0005-0000-0000-0000C0190000}"/>
    <cellStyle name="T_CDKT_QD ke hoach dau thau" xfId="6479" xr:uid="{00000000-0005-0000-0000-0000C1190000}"/>
    <cellStyle name="T_CDKT_QD ke hoach dau thau 2" xfId="6480" xr:uid="{00000000-0005-0000-0000-0000C2190000}"/>
    <cellStyle name="T_CDKT_QD ke hoach dau thau 2 2" xfId="6481" xr:uid="{00000000-0005-0000-0000-0000C3190000}"/>
    <cellStyle name="T_CDKT_QD ke hoach dau thau_BIEU KE HOACH  2015 (KTN 6.11 sua)" xfId="6482" xr:uid="{00000000-0005-0000-0000-0000C4190000}"/>
    <cellStyle name="T_CDKT_Tienluong" xfId="6483" xr:uid="{00000000-0005-0000-0000-0000C5190000}"/>
    <cellStyle name="T_CDKT_Tienluong 2" xfId="6484" xr:uid="{00000000-0005-0000-0000-0000C6190000}"/>
    <cellStyle name="T_CDKT_Tienluong 2 2" xfId="6485" xr:uid="{00000000-0005-0000-0000-0000C7190000}"/>
    <cellStyle name="T_CDKT_Tienluong_BIEU KE HOACH  2015 (KTN 6.11 sua)" xfId="6486" xr:uid="{00000000-0005-0000-0000-0000C8190000}"/>
    <cellStyle name="T_CDKT_Tong von ĐTPT" xfId="6487" xr:uid="{00000000-0005-0000-0000-0000C9190000}"/>
    <cellStyle name="T_CDKT_Tong von ĐTPT 2" xfId="6488" xr:uid="{00000000-0005-0000-0000-0000CA190000}"/>
    <cellStyle name="T_CDKT_Tong von ĐTPT 2 2" xfId="6489" xr:uid="{00000000-0005-0000-0000-0000CB190000}"/>
    <cellStyle name="T_CDKT_Tong von ĐTPT_BIEU KE HOACH  2015 (KTN 6.11 sua)" xfId="6490" xr:uid="{00000000-0005-0000-0000-0000CC190000}"/>
    <cellStyle name="T_cham diem Milk chu ky2-ANH MINH" xfId="6611" xr:uid="{00000000-0005-0000-0000-0000451A0000}"/>
    <cellStyle name="T_cham diem Milk chu ky2-ANH MINH 2" xfId="6612" xr:uid="{00000000-0005-0000-0000-0000461A0000}"/>
    <cellStyle name="T_cham diem Milk chu ky2-ANH MINH_CT 134" xfId="6613" xr:uid="{00000000-0005-0000-0000-0000471A0000}"/>
    <cellStyle name="T_cham trung bay ck 1 m.Bac milk co ke 2" xfId="6614" xr:uid="{00000000-0005-0000-0000-0000481A0000}"/>
    <cellStyle name="T_cham trung bay ck 1 m.Bac milk co ke 2 2" xfId="6615" xr:uid="{00000000-0005-0000-0000-0000491A0000}"/>
    <cellStyle name="T_cham trung bay ck 1 m.Bac milk co ke 2_CT 134" xfId="6616" xr:uid="{00000000-0005-0000-0000-00004A1A0000}"/>
    <cellStyle name="T_cham trung bay yao smart milk ck 2 mien Bac" xfId="6617" xr:uid="{00000000-0005-0000-0000-00004B1A0000}"/>
    <cellStyle name="T_cham trung bay yao smart milk ck 2 mien Bac 2" xfId="6618" xr:uid="{00000000-0005-0000-0000-00004C1A0000}"/>
    <cellStyle name="T_cham trung bay yao smart milk ck 2 mien Bac_CT 134" xfId="6619" xr:uid="{00000000-0005-0000-0000-00004D1A0000}"/>
    <cellStyle name="T_Chuan bi dau tu nam 2008" xfId="6620" xr:uid="{00000000-0005-0000-0000-00004E1A0000}"/>
    <cellStyle name="T_Chuan bi dau tu nam 2008 2" xfId="6621" xr:uid="{00000000-0005-0000-0000-00004F1A0000}"/>
    <cellStyle name="T_Chuan bi dau tu nam 2008_CT 134" xfId="6622" xr:uid="{00000000-0005-0000-0000-0000501A0000}"/>
    <cellStyle name="T_cong bo ĐGCM ĐB nam 2008" xfId="6491" xr:uid="{00000000-0005-0000-0000-0000CD190000}"/>
    <cellStyle name="T_cong bo ĐGCM ĐB nam 2008 2" xfId="6492" xr:uid="{00000000-0005-0000-0000-0000CE190000}"/>
    <cellStyle name="T_cong bo ĐGCM ĐB nam 2008 2 2" xfId="6493" xr:uid="{00000000-0005-0000-0000-0000CF190000}"/>
    <cellStyle name="T_cong bo ĐGCM ĐB nam 2008_BIEU KE HOACH  2015 (KTN 6.11 sua)" xfId="6494" xr:uid="{00000000-0005-0000-0000-0000D0190000}"/>
    <cellStyle name="T_cong bo ĐGCM ĐB nam 2008_GVL" xfId="6495" xr:uid="{00000000-0005-0000-0000-0000D1190000}"/>
    <cellStyle name="T_cong bo ĐGCM ĐB nam 2008_GVL 2" xfId="6496" xr:uid="{00000000-0005-0000-0000-0000D2190000}"/>
    <cellStyle name="T_cong bo ĐGCM ĐB nam 2008_GVL 2 2" xfId="6497" xr:uid="{00000000-0005-0000-0000-0000D3190000}"/>
    <cellStyle name="T_cong bo ĐGCM ĐB nam 2008_GVL_BIEU KE HOACH  2015 (KTN 6.11 sua)" xfId="6498" xr:uid="{00000000-0005-0000-0000-0000D4190000}"/>
    <cellStyle name="T_Copy of Bao cao  XDCB 7 thang nam 2008_So KH&amp;DT SUA" xfId="6499" xr:uid="{00000000-0005-0000-0000-0000D5190000}"/>
    <cellStyle name="T_Copy of Bao cao  XDCB 7 thang nam 2008_So KH&amp;DT SUA 2" xfId="6500" xr:uid="{00000000-0005-0000-0000-0000D6190000}"/>
    <cellStyle name="T_Copy of Bao cao  XDCB 7 thang nam 2008_So KH&amp;DT SUA_CT 134" xfId="6501" xr:uid="{00000000-0005-0000-0000-0000D7190000}"/>
    <cellStyle name="T_Copy of Biểu BC điều chỉnh chỉ tiêu NN các huyện chia tách 404 ngay 23.5" xfId="6502" xr:uid="{00000000-0005-0000-0000-0000D8190000}"/>
    <cellStyle name="T_Copy of KH PHAN BO VON ĐỐI ỨNG NAM 2011 (30 TY phuong án gop WB)" xfId="6503" xr:uid="{00000000-0005-0000-0000-0000D9190000}"/>
    <cellStyle name="T_Copy of KH PHAN BO VON ĐỐI ỨNG NAM 2011 (30 TY phuong án gop WB) 2" xfId="6504" xr:uid="{00000000-0005-0000-0000-0000DA190000}"/>
    <cellStyle name="T_Copy of KH PHAN BO VON ĐỐI ỨNG NAM 2011 (30 TY phuong án gop WB)_BIEU KE HOACH  2015 (KTN 6.11 sua)" xfId="6505" xr:uid="{00000000-0005-0000-0000-0000DB190000}"/>
    <cellStyle name="T_Copy of SO THEO DOI SAN LUONG NAM 2007" xfId="6506" xr:uid="{00000000-0005-0000-0000-0000DC190000}"/>
    <cellStyle name="T_Copy of SO THEO DOI SAN LUONG NAM 2007 2" xfId="6507" xr:uid="{00000000-0005-0000-0000-0000DD190000}"/>
    <cellStyle name="T_Copy of SO THEO DOI SAN LUONG NAM 2007_BIEU KE HOACH  2015 (KTN 6.11 sua)" xfId="6508" xr:uid="{00000000-0005-0000-0000-0000DE190000}"/>
    <cellStyle name="T_CPK" xfId="6509" xr:uid="{00000000-0005-0000-0000-0000DF190000}"/>
    <cellStyle name="T_CPK_Bao cao danh muc cac cong trinh tren dia ban huyen 4-2010" xfId="6510" xr:uid="{00000000-0005-0000-0000-0000E0190000}"/>
    <cellStyle name="T_CPK_Bieu chi tieu KH 2014 (Huy-04-11)" xfId="6511" xr:uid="{00000000-0005-0000-0000-0000E1190000}"/>
    <cellStyle name="T_CPK_Bieu chi tieu KH 2014 (Huy-04-11) 2" xfId="6512" xr:uid="{00000000-0005-0000-0000-0000E2190000}"/>
    <cellStyle name="T_CPK_bieu ke hoach dau thau" xfId="6513" xr:uid="{00000000-0005-0000-0000-0000E3190000}"/>
    <cellStyle name="T_CPK_bieu ke hoach dau thau 2" xfId="6514" xr:uid="{00000000-0005-0000-0000-0000E4190000}"/>
    <cellStyle name="T_CPK_bieu ke hoach dau thau 2 2" xfId="6515" xr:uid="{00000000-0005-0000-0000-0000E5190000}"/>
    <cellStyle name="T_CPK_bieu ke hoach dau thau truong mam non SKH" xfId="6516" xr:uid="{00000000-0005-0000-0000-0000E6190000}"/>
    <cellStyle name="T_CPK_bieu ke hoach dau thau truong mam non SKH 2" xfId="6517" xr:uid="{00000000-0005-0000-0000-0000E7190000}"/>
    <cellStyle name="T_CPK_bieu ke hoach dau thau truong mam non SKH 2 2" xfId="6518" xr:uid="{00000000-0005-0000-0000-0000E8190000}"/>
    <cellStyle name="T_CPK_bieu ke hoach dau thau truong mam non SKH_BIEU KE HOACH  2015 (KTN 6.11 sua)" xfId="6519" xr:uid="{00000000-0005-0000-0000-0000E9190000}"/>
    <cellStyle name="T_CPK_bieu ke hoach dau thau_BIEU KE HOACH  2015 (KTN 6.11 sua)" xfId="6520" xr:uid="{00000000-0005-0000-0000-0000EA190000}"/>
    <cellStyle name="T_CPK_bieu tong hop lai kh von 2011 gui phong TH-KTDN" xfId="6521" xr:uid="{00000000-0005-0000-0000-0000EB190000}"/>
    <cellStyle name="T_CPK_bieu tong hop lai kh von 2011 gui phong TH-KTDN 2" xfId="6522" xr:uid="{00000000-0005-0000-0000-0000EC190000}"/>
    <cellStyle name="T_CPK_bieu tong hop lai kh von 2011 gui phong TH-KTDN 2 2" xfId="6523" xr:uid="{00000000-0005-0000-0000-0000ED190000}"/>
    <cellStyle name="T_CPK_bieu tong hop lai kh von 2011 gui phong TH-KTDN_BIEU KE HOACH  2015 (KTN 6.11 sua)" xfId="6524" xr:uid="{00000000-0005-0000-0000-0000EE190000}"/>
    <cellStyle name="T_CPK_Book1" xfId="6525" xr:uid="{00000000-0005-0000-0000-0000EF190000}"/>
    <cellStyle name="T_CPK_Book1 2" xfId="6526" xr:uid="{00000000-0005-0000-0000-0000F0190000}"/>
    <cellStyle name="T_CPK_Book1 2 2" xfId="6527" xr:uid="{00000000-0005-0000-0000-0000F1190000}"/>
    <cellStyle name="T_CPK_Book1_1" xfId="6528" xr:uid="{00000000-0005-0000-0000-0000F2190000}"/>
    <cellStyle name="T_CPK_Book1_1 2" xfId="6529" xr:uid="{00000000-0005-0000-0000-0000F3190000}"/>
    <cellStyle name="T_CPK_Book1_1 2 2" xfId="6530" xr:uid="{00000000-0005-0000-0000-0000F4190000}"/>
    <cellStyle name="T_CPK_Book1_1_BIEU KE HOACH  2015 (KTN 6.11 sua)" xfId="6531" xr:uid="{00000000-0005-0000-0000-0000F5190000}"/>
    <cellStyle name="T_CPK_Book1_BIEU KE HOACH  2015 (KTN 6.11 sua)" xfId="6532" xr:uid="{00000000-0005-0000-0000-0000F6190000}"/>
    <cellStyle name="T_CPK_Book1_DTTD chieng chan Tham lai 29-9-2009" xfId="6533" xr:uid="{00000000-0005-0000-0000-0000F7190000}"/>
    <cellStyle name="T_CPK_Book1_DTTD chieng chan Tham lai 29-9-2009 2" xfId="6534" xr:uid="{00000000-0005-0000-0000-0000F8190000}"/>
    <cellStyle name="T_CPK_Book1_DTTD chieng chan Tham lai 29-9-2009 2 2" xfId="6535" xr:uid="{00000000-0005-0000-0000-0000F9190000}"/>
    <cellStyle name="T_CPK_Book1_DTTD chieng chan Tham lai 29-9-2009_BIEU KE HOACH  2015 (KTN 6.11 sua)" xfId="6536" xr:uid="{00000000-0005-0000-0000-0000FA190000}"/>
    <cellStyle name="T_CPK_Book1_Ke hoach 2010 (theo doi 11-8-2010)" xfId="6537" xr:uid="{00000000-0005-0000-0000-0000FB190000}"/>
    <cellStyle name="T_CPK_Book1_Ke hoach 2010 (theo doi 11-8-2010) 2" xfId="6538" xr:uid="{00000000-0005-0000-0000-0000FC190000}"/>
    <cellStyle name="T_CPK_Book1_Ke hoach 2010 (theo doi 11-8-2010) 2 2" xfId="6539" xr:uid="{00000000-0005-0000-0000-0000FD190000}"/>
    <cellStyle name="T_CPK_Book1_Ke hoach 2010 (theo doi 11-8-2010)_BIEU KE HOACH  2015 (KTN 6.11 sua)" xfId="6540" xr:uid="{00000000-0005-0000-0000-0000FE190000}"/>
    <cellStyle name="T_CPK_Book1_ke hoach dau thau 30-6-2010" xfId="6541" xr:uid="{00000000-0005-0000-0000-0000FF190000}"/>
    <cellStyle name="T_CPK_Book1_ke hoach dau thau 30-6-2010 2" xfId="6542" xr:uid="{00000000-0005-0000-0000-0000001A0000}"/>
    <cellStyle name="T_CPK_Book1_ke hoach dau thau 30-6-2010 2 2" xfId="6543" xr:uid="{00000000-0005-0000-0000-0000011A0000}"/>
    <cellStyle name="T_CPK_Book1_ke hoach dau thau 30-6-2010_BIEU KE HOACH  2015 (KTN 6.11 sua)" xfId="6544" xr:uid="{00000000-0005-0000-0000-0000021A0000}"/>
    <cellStyle name="T_CPK_Copy of KH PHAN BO VON ĐỐI ỨNG NAM 2011 (30 TY phuong án gop WB)" xfId="6545" xr:uid="{00000000-0005-0000-0000-0000031A0000}"/>
    <cellStyle name="T_CPK_Copy of KH PHAN BO VON ĐỐI ỨNG NAM 2011 (30 TY phuong án gop WB) 2" xfId="6546" xr:uid="{00000000-0005-0000-0000-0000041A0000}"/>
    <cellStyle name="T_CPK_Copy of KH PHAN BO VON ĐỐI ỨNG NAM 2011 (30 TY phuong án gop WB) 2 2" xfId="6547" xr:uid="{00000000-0005-0000-0000-0000051A0000}"/>
    <cellStyle name="T_CPK_Copy of KH PHAN BO VON ĐỐI ỨNG NAM 2011 (30 TY phuong án gop WB)_BIEU KE HOACH  2015 (KTN 6.11 sua)" xfId="6548" xr:uid="{00000000-0005-0000-0000-0000061A0000}"/>
    <cellStyle name="T_CPK_DTTD chieng chan Tham lai 29-9-2009" xfId="6549" xr:uid="{00000000-0005-0000-0000-0000071A0000}"/>
    <cellStyle name="T_CPK_DTTD chieng chan Tham lai 29-9-2009 2" xfId="6550" xr:uid="{00000000-0005-0000-0000-0000081A0000}"/>
    <cellStyle name="T_CPK_DTTD chieng chan Tham lai 29-9-2009 2 2" xfId="6551" xr:uid="{00000000-0005-0000-0000-0000091A0000}"/>
    <cellStyle name="T_CPK_DTTD chieng chan Tham lai 29-9-2009_BIEU KE HOACH  2015 (KTN 6.11 sua)" xfId="6552" xr:uid="{00000000-0005-0000-0000-00000A1A0000}"/>
    <cellStyle name="T_CPK_dự toán 30a 2013" xfId="6557" xr:uid="{00000000-0005-0000-0000-00000F1A0000}"/>
    <cellStyle name="T_CPK_Du toan nuoc San Thang (GD2)" xfId="6553" xr:uid="{00000000-0005-0000-0000-00000B1A0000}"/>
    <cellStyle name="T_CPK_Du toan nuoc San Thang (GD2) 2" xfId="6554" xr:uid="{00000000-0005-0000-0000-00000C1A0000}"/>
    <cellStyle name="T_CPK_Du toan nuoc San Thang (GD2) 2 2" xfId="6555" xr:uid="{00000000-0005-0000-0000-00000D1A0000}"/>
    <cellStyle name="T_CPK_Du toan nuoc San Thang (GD2)_BIEU KE HOACH  2015 (KTN 6.11 sua)" xfId="6556" xr:uid="{00000000-0005-0000-0000-00000E1A0000}"/>
    <cellStyle name="T_CPK_Ke hoach 2010 (theo doi 11-8-2010)" xfId="6558" xr:uid="{00000000-0005-0000-0000-0000101A0000}"/>
    <cellStyle name="T_CPK_Ke hoach 2010 (theo doi 11-8-2010) 2" xfId="6559" xr:uid="{00000000-0005-0000-0000-0000111A0000}"/>
    <cellStyle name="T_CPK_Ke hoach 2010 (theo doi 11-8-2010) 2 2" xfId="6560" xr:uid="{00000000-0005-0000-0000-0000121A0000}"/>
    <cellStyle name="T_CPK_Ke hoach 2010 (theo doi 11-8-2010)_BIEU KE HOACH  2015 (KTN 6.11 sua)" xfId="6561" xr:uid="{00000000-0005-0000-0000-0000131A0000}"/>
    <cellStyle name="T_CPK_ke hoach dau thau 30-6-2010" xfId="6562" xr:uid="{00000000-0005-0000-0000-0000141A0000}"/>
    <cellStyle name="T_CPK_ke hoach dau thau 30-6-2010 2" xfId="6563" xr:uid="{00000000-0005-0000-0000-0000151A0000}"/>
    <cellStyle name="T_CPK_ke hoach dau thau 30-6-2010 2 2" xfId="6564" xr:uid="{00000000-0005-0000-0000-0000161A0000}"/>
    <cellStyle name="T_CPK_ke hoach dau thau 30-6-2010_BIEU KE HOACH  2015 (KTN 6.11 sua)" xfId="6565" xr:uid="{00000000-0005-0000-0000-0000171A0000}"/>
    <cellStyle name="T_CPK_KH Von 2012 gui BKH 1" xfId="6566" xr:uid="{00000000-0005-0000-0000-0000181A0000}"/>
    <cellStyle name="T_CPK_KH Von 2012 gui BKH 1 2" xfId="6567" xr:uid="{00000000-0005-0000-0000-0000191A0000}"/>
    <cellStyle name="T_CPK_KH Von 2012 gui BKH 1 2 2" xfId="6568" xr:uid="{00000000-0005-0000-0000-00001A1A0000}"/>
    <cellStyle name="T_CPK_KH Von 2012 gui BKH 1_BIEU KE HOACH  2015 (KTN 6.11 sua)" xfId="6569" xr:uid="{00000000-0005-0000-0000-00001B1A0000}"/>
    <cellStyle name="T_CPK_QD ke hoach dau thau" xfId="6570" xr:uid="{00000000-0005-0000-0000-00001C1A0000}"/>
    <cellStyle name="T_CPK_QD ke hoach dau thau 2" xfId="6571" xr:uid="{00000000-0005-0000-0000-00001D1A0000}"/>
    <cellStyle name="T_CPK_QD ke hoach dau thau 2 2" xfId="6572" xr:uid="{00000000-0005-0000-0000-00001E1A0000}"/>
    <cellStyle name="T_CPK_QD ke hoach dau thau_BIEU KE HOACH  2015 (KTN 6.11 sua)" xfId="6573" xr:uid="{00000000-0005-0000-0000-00001F1A0000}"/>
    <cellStyle name="T_CPK_Ra soat KH von 2011 (Huy-11-11-11)" xfId="6574" xr:uid="{00000000-0005-0000-0000-0000201A0000}"/>
    <cellStyle name="T_CPK_Ra soat KH von 2011 (Huy-11-11-11) 2" xfId="6575" xr:uid="{00000000-0005-0000-0000-0000211A0000}"/>
    <cellStyle name="T_CPK_Ra soat KH von 2011 (Huy-11-11-11) 2 2" xfId="6576" xr:uid="{00000000-0005-0000-0000-0000221A0000}"/>
    <cellStyle name="T_CPK_Ra soat KH von 2011 (Huy-11-11-11)_BIEU KE HOACH  2015 (KTN 6.11 sua)" xfId="6577" xr:uid="{00000000-0005-0000-0000-0000231A0000}"/>
    <cellStyle name="T_CPK_tien luong" xfId="6578" xr:uid="{00000000-0005-0000-0000-0000241A0000}"/>
    <cellStyle name="T_CPK_Tien luong chuan 01" xfId="6579" xr:uid="{00000000-0005-0000-0000-0000251A0000}"/>
    <cellStyle name="T_CPK_tinh toan hoang ha" xfId="6580" xr:uid="{00000000-0005-0000-0000-0000261A0000}"/>
    <cellStyle name="T_CPK_tinh toan hoang ha 2" xfId="6581" xr:uid="{00000000-0005-0000-0000-0000271A0000}"/>
    <cellStyle name="T_CPK_tinh toan hoang ha 2 2" xfId="6582" xr:uid="{00000000-0005-0000-0000-0000281A0000}"/>
    <cellStyle name="T_CPK_tinh toan hoang ha_BIEU KE HOACH  2015 (KTN 6.11 sua)" xfId="6583" xr:uid="{00000000-0005-0000-0000-0000291A0000}"/>
    <cellStyle name="T_CPK_Tong von ĐTPT" xfId="6584" xr:uid="{00000000-0005-0000-0000-00002A1A0000}"/>
    <cellStyle name="T_CPK_Tong von ĐTPT 2" xfId="6585" xr:uid="{00000000-0005-0000-0000-00002B1A0000}"/>
    <cellStyle name="T_CPK_Tong von ĐTPT 2 2" xfId="6586" xr:uid="{00000000-0005-0000-0000-00002C1A0000}"/>
    <cellStyle name="T_CPK_Tong von ĐTPT_BIEU KE HOACH  2015 (KTN 6.11 sua)" xfId="6587" xr:uid="{00000000-0005-0000-0000-00002D1A0000}"/>
    <cellStyle name="T_CPK_Viec Huy dang lam" xfId="6588" xr:uid="{00000000-0005-0000-0000-00002E1A0000}"/>
    <cellStyle name="T_CPK_Viec Huy dang lam_CT 134" xfId="6589" xr:uid="{00000000-0005-0000-0000-00002F1A0000}"/>
    <cellStyle name="T_CTMTQG 2008" xfId="6590" xr:uid="{00000000-0005-0000-0000-0000301A0000}"/>
    <cellStyle name="T_CTMTQG 2008 2" xfId="6591" xr:uid="{00000000-0005-0000-0000-0000311A0000}"/>
    <cellStyle name="T_CTMTQG 2008_Bieu mau danh muc du an thuoc CTMTQG nam 2008" xfId="6592" xr:uid="{00000000-0005-0000-0000-0000321A0000}"/>
    <cellStyle name="T_CTMTQG 2008_Bieu mau danh muc du an thuoc CTMTQG nam 2008 2" xfId="6593" xr:uid="{00000000-0005-0000-0000-0000331A0000}"/>
    <cellStyle name="T_CTMTQG 2008_Bieu mau danh muc du an thuoc CTMTQG nam 2008_CT 134" xfId="6594" xr:uid="{00000000-0005-0000-0000-0000341A0000}"/>
    <cellStyle name="T_CTMTQG 2008_CT 134" xfId="6595" xr:uid="{00000000-0005-0000-0000-0000351A0000}"/>
    <cellStyle name="T_CTMTQG 2008_Hi-Tong hop KQ phan bo KH nam 08- LD fong giao 15-11-08" xfId="6596" xr:uid="{00000000-0005-0000-0000-0000361A0000}"/>
    <cellStyle name="T_CTMTQG 2008_Hi-Tong hop KQ phan bo KH nam 08- LD fong giao 15-11-08 2" xfId="6597" xr:uid="{00000000-0005-0000-0000-0000371A0000}"/>
    <cellStyle name="T_CTMTQG 2008_Hi-Tong hop KQ phan bo KH nam 08- LD fong giao 15-11-08_CT 134" xfId="6598" xr:uid="{00000000-0005-0000-0000-0000381A0000}"/>
    <cellStyle name="T_CTMTQG 2008_Ket qua thuc hien nam 2008" xfId="6599" xr:uid="{00000000-0005-0000-0000-0000391A0000}"/>
    <cellStyle name="T_CTMTQG 2008_Ket qua thuc hien nam 2008 2" xfId="6600" xr:uid="{00000000-0005-0000-0000-00003A1A0000}"/>
    <cellStyle name="T_CTMTQG 2008_Ket qua thuc hien nam 2008_CT 134" xfId="6601" xr:uid="{00000000-0005-0000-0000-00003B1A0000}"/>
    <cellStyle name="T_CTMTQG 2008_KH XDCB_2008 lan 1" xfId="6602" xr:uid="{00000000-0005-0000-0000-00003C1A0000}"/>
    <cellStyle name="T_CTMTQG 2008_KH XDCB_2008 lan 1 2" xfId="6603" xr:uid="{00000000-0005-0000-0000-00003D1A0000}"/>
    <cellStyle name="T_CTMTQG 2008_KH XDCB_2008 lan 1 sua ngay 27-10" xfId="6604" xr:uid="{00000000-0005-0000-0000-00003E1A0000}"/>
    <cellStyle name="T_CTMTQG 2008_KH XDCB_2008 lan 1 sua ngay 27-10 2" xfId="6605" xr:uid="{00000000-0005-0000-0000-00003F1A0000}"/>
    <cellStyle name="T_CTMTQG 2008_KH XDCB_2008 lan 1 sua ngay 27-10_CT 134" xfId="6606" xr:uid="{00000000-0005-0000-0000-0000401A0000}"/>
    <cellStyle name="T_CTMTQG 2008_KH XDCB_2008 lan 1_CT 134" xfId="6607" xr:uid="{00000000-0005-0000-0000-0000411A0000}"/>
    <cellStyle name="T_CTMTQG 2008_KH XDCB_2008 lan 2 sua ngay 10-11" xfId="6608" xr:uid="{00000000-0005-0000-0000-0000421A0000}"/>
    <cellStyle name="T_CTMTQG 2008_KH XDCB_2008 lan 2 sua ngay 10-11 2" xfId="6609" xr:uid="{00000000-0005-0000-0000-0000431A0000}"/>
    <cellStyle name="T_CTMTQG 2008_KH XDCB_2008 lan 2 sua ngay 10-11_CT 134" xfId="6610" xr:uid="{00000000-0005-0000-0000-0000441A0000}"/>
    <cellStyle name="T_danh sach chua nop bcao trung bay sua chua  tinh den 1-3-06" xfId="6623" xr:uid="{00000000-0005-0000-0000-0000511A0000}"/>
    <cellStyle name="T_danh sach chua nop bcao trung bay sua chua  tinh den 1-3-06 2" xfId="6624" xr:uid="{00000000-0005-0000-0000-0000521A0000}"/>
    <cellStyle name="T_danh sach chua nop bcao trung bay sua chua  tinh den 1-3-06_CT 134" xfId="6625" xr:uid="{00000000-0005-0000-0000-0000531A0000}"/>
    <cellStyle name="T_Danh Sach ho ngheo" xfId="6626" xr:uid="{00000000-0005-0000-0000-0000541A0000}"/>
    <cellStyle name="T_Danh sach KH TB MilkYomilk Yao  Smart chu ky 2-Vinh Thang" xfId="6627" xr:uid="{00000000-0005-0000-0000-0000551A0000}"/>
    <cellStyle name="T_Danh sach KH TB MilkYomilk Yao  Smart chu ky 2-Vinh Thang 2" xfId="6628" xr:uid="{00000000-0005-0000-0000-0000561A0000}"/>
    <cellStyle name="T_Danh sach KH TB MilkYomilk Yao  Smart chu ky 2-Vinh Thang_CT 134" xfId="6629" xr:uid="{00000000-0005-0000-0000-0000571A0000}"/>
    <cellStyle name="T_Danh sach KH trung bay MilkYomilk co ke chu ky 2-Vinh Thang" xfId="6630" xr:uid="{00000000-0005-0000-0000-0000581A0000}"/>
    <cellStyle name="T_Danh sach KH trung bay MilkYomilk co ke chu ky 2-Vinh Thang 2" xfId="6631" xr:uid="{00000000-0005-0000-0000-0000591A0000}"/>
    <cellStyle name="T_Danh sach KH trung bay MilkYomilk co ke chu ky 2-Vinh Thang_CT 134" xfId="6632" xr:uid="{00000000-0005-0000-0000-00005A1A0000}"/>
    <cellStyle name="T_DON GIA" xfId="6633" xr:uid="{00000000-0005-0000-0000-00005B1A0000}"/>
    <cellStyle name="T_DON GIA 2" xfId="6634" xr:uid="{00000000-0005-0000-0000-00005C1A0000}"/>
    <cellStyle name="T_Don gia chi tiet" xfId="6635" xr:uid="{00000000-0005-0000-0000-00005D1A0000}"/>
    <cellStyle name="T_Don gia chi tiet 2" xfId="6636" xr:uid="{00000000-0005-0000-0000-00005E1A0000}"/>
    <cellStyle name="T_Don gia chi tiet_BIEU KE HOACH  2015 (KTN 6.11 sua)" xfId="6637" xr:uid="{00000000-0005-0000-0000-00005F1A0000}"/>
    <cellStyle name="T_DON GIA_BIEU KE HOACH  2015 (KTN 6.11 sua)" xfId="6638" xr:uid="{00000000-0005-0000-0000-0000601A0000}"/>
    <cellStyle name="T_DONGIA" xfId="6639" xr:uid="{00000000-0005-0000-0000-0000611A0000}"/>
    <cellStyle name="T_DONGIA 2" xfId="6640" xr:uid="{00000000-0005-0000-0000-0000621A0000}"/>
    <cellStyle name="T_DONGIA_BIEU KE HOACH  2015 (KTN 6.11 sua)" xfId="6641" xr:uid="{00000000-0005-0000-0000-0000631A0000}"/>
    <cellStyle name="T_DSACH MILK YO MILK CK 2 M.BAC" xfId="6642" xr:uid="{00000000-0005-0000-0000-0000641A0000}"/>
    <cellStyle name="T_DSACH MILK YO MILK CK 2 M.BAC 2" xfId="6643" xr:uid="{00000000-0005-0000-0000-0000651A0000}"/>
    <cellStyle name="T_DSACH MILK YO MILK CK 2 M.BAC_CT 134" xfId="6644" xr:uid="{00000000-0005-0000-0000-0000661A0000}"/>
    <cellStyle name="T_DSKH Tbay Milk , Yomilk CK 2 Vu Thi Hanh" xfId="6645" xr:uid="{00000000-0005-0000-0000-0000671A0000}"/>
    <cellStyle name="T_DSKH Tbay Milk , Yomilk CK 2 Vu Thi Hanh 2" xfId="6646" xr:uid="{00000000-0005-0000-0000-0000681A0000}"/>
    <cellStyle name="T_DSKH Tbay Milk , Yomilk CK 2 Vu Thi Hanh_CT 134" xfId="6647" xr:uid="{00000000-0005-0000-0000-0000691A0000}"/>
    <cellStyle name="T_DT Nha Da nang" xfId="6648" xr:uid="{00000000-0005-0000-0000-00006A1A0000}"/>
    <cellStyle name="T_DT Nha Da nang 2" xfId="6649" xr:uid="{00000000-0005-0000-0000-00006B1A0000}"/>
    <cellStyle name="T_DT Nha Da nang_BIEU KE HOACH  2015 (KTN 6.11 sua)" xfId="6650" xr:uid="{00000000-0005-0000-0000-00006C1A0000}"/>
    <cellStyle name="T_DT NHA KHACH -12" xfId="6651" xr:uid="{00000000-0005-0000-0000-00006D1A0000}"/>
    <cellStyle name="T_DT NHA KHACH -12 2" xfId="6652" xr:uid="{00000000-0005-0000-0000-00006E1A0000}"/>
    <cellStyle name="T_DT NHA KHACH -12_BIEU KE HOACH  2015 (KTN 6.11 sua)" xfId="6653" xr:uid="{00000000-0005-0000-0000-00006F1A0000}"/>
    <cellStyle name="T_DT Thanh 2008.xls" xfId="6657" xr:uid="{00000000-0005-0000-0000-0000731A0000}"/>
    <cellStyle name="T_DT Thanh 2008.xls 2" xfId="6658" xr:uid="{00000000-0005-0000-0000-0000741A0000}"/>
    <cellStyle name="T_DT Thanh 2008.xls_CT 134" xfId="6659" xr:uid="{00000000-0005-0000-0000-0000751A0000}"/>
    <cellStyle name="T_DT Thanh 2008.xls_GVL" xfId="6660" xr:uid="{00000000-0005-0000-0000-0000761A0000}"/>
    <cellStyle name="T_DT Thanh 2008.xls_GVL 2" xfId="6661" xr:uid="{00000000-0005-0000-0000-0000771A0000}"/>
    <cellStyle name="T_DT Thanh 2008.xls_GVL_BIEU KE HOACH  2015 (KTN 6.11 sua)" xfId="6662" xr:uid="{00000000-0005-0000-0000-0000781A0000}"/>
    <cellStyle name="T_DT tieu hoc diem TDC ban Cho 28-02-09" xfId="6654" xr:uid="{00000000-0005-0000-0000-0000701A0000}"/>
    <cellStyle name="T_DT tieu hoc diem TDC ban Cho 28-02-09 2" xfId="6655" xr:uid="{00000000-0005-0000-0000-0000711A0000}"/>
    <cellStyle name="T_DT tieu hoc diem TDC ban Cho 28-02-09_BIEU KE HOACH  2015 (KTN 6.11 sua)" xfId="6656" xr:uid="{00000000-0005-0000-0000-0000721A0000}"/>
    <cellStyle name="T_DT truong THPT  quyet thang tinh 04-3-09" xfId="6663" xr:uid="{00000000-0005-0000-0000-0000791A0000}"/>
    <cellStyle name="T_DT van ho" xfId="6664" xr:uid="{00000000-0005-0000-0000-00007A1A0000}"/>
    <cellStyle name="T_DT van ho 2" xfId="6665" xr:uid="{00000000-0005-0000-0000-00007B1A0000}"/>
    <cellStyle name="T_DT van ho_CT 134" xfId="6666" xr:uid="{00000000-0005-0000-0000-00007C1A0000}"/>
    <cellStyle name="T_DT van ho_GVL" xfId="6667" xr:uid="{00000000-0005-0000-0000-00007D1A0000}"/>
    <cellStyle name="T_DT van ho_GVL 2" xfId="6668" xr:uid="{00000000-0005-0000-0000-00007E1A0000}"/>
    <cellStyle name="T_DT van ho_GVL_BIEU KE HOACH  2015 (KTN 6.11 sua)" xfId="6669" xr:uid="{00000000-0005-0000-0000-00007F1A0000}"/>
    <cellStyle name="T_dtTL598G1." xfId="6670" xr:uid="{00000000-0005-0000-0000-0000801A0000}"/>
    <cellStyle name="T_dtTL598G1. 2" xfId="6671" xr:uid="{00000000-0005-0000-0000-0000811A0000}"/>
    <cellStyle name="T_dtTL598G1._BIEU KE HOACH  2015 (KTN 6.11 sua)" xfId="6672" xr:uid="{00000000-0005-0000-0000-0000821A0000}"/>
    <cellStyle name="T_dtTL598G1._bieu ke hoach dau thau" xfId="6673" xr:uid="{00000000-0005-0000-0000-0000831A0000}"/>
    <cellStyle name="T_dtTL598G1._bieu ke hoach dau thau 2" xfId="6674" xr:uid="{00000000-0005-0000-0000-0000841A0000}"/>
    <cellStyle name="T_dtTL598G1._bieu ke hoach dau thau truong mam non SKH" xfId="6675" xr:uid="{00000000-0005-0000-0000-0000851A0000}"/>
    <cellStyle name="T_dtTL598G1._bieu ke hoach dau thau truong mam non SKH 2" xfId="6676" xr:uid="{00000000-0005-0000-0000-0000861A0000}"/>
    <cellStyle name="T_dtTL598G1._bieu ke hoach dau thau truong mam non SKH_BIEU KE HOACH  2015 (KTN 6.11 sua)" xfId="6677" xr:uid="{00000000-0005-0000-0000-0000871A0000}"/>
    <cellStyle name="T_dtTL598G1._bieu ke hoach dau thau_BIEU KE HOACH  2015 (KTN 6.11 sua)" xfId="6678" xr:uid="{00000000-0005-0000-0000-0000881A0000}"/>
    <cellStyle name="T_dtTL598G1._bieu tong hop lai kh von 2011 gui phong TH-KTDN" xfId="6679" xr:uid="{00000000-0005-0000-0000-0000891A0000}"/>
    <cellStyle name="T_dtTL598G1._bieu tong hop lai kh von 2011 gui phong TH-KTDN 2" xfId="6680" xr:uid="{00000000-0005-0000-0000-00008A1A0000}"/>
    <cellStyle name="T_dtTL598G1._bieu tong hop lai kh von 2011 gui phong TH-KTDN_BIEU KE HOACH  2015 (KTN 6.11 sua)" xfId="6681" xr:uid="{00000000-0005-0000-0000-00008B1A0000}"/>
    <cellStyle name="T_dtTL598G1._Book1" xfId="6682" xr:uid="{00000000-0005-0000-0000-00008C1A0000}"/>
    <cellStyle name="T_dtTL598G1._Book1 2" xfId="6683" xr:uid="{00000000-0005-0000-0000-00008D1A0000}"/>
    <cellStyle name="T_dtTL598G1._Book1_BIEU KE HOACH  2015 (KTN 6.11 sua)" xfId="6684" xr:uid="{00000000-0005-0000-0000-00008E1A0000}"/>
    <cellStyle name="T_dtTL598G1._Book1_Ke hoach 2010 (theo doi 11-8-2010)" xfId="6685" xr:uid="{00000000-0005-0000-0000-00008F1A0000}"/>
    <cellStyle name="T_dtTL598G1._Book1_Ke hoach 2010 (theo doi 11-8-2010) 2" xfId="6686" xr:uid="{00000000-0005-0000-0000-0000901A0000}"/>
    <cellStyle name="T_dtTL598G1._Book1_Ke hoach 2010 (theo doi 11-8-2010)_CT 134" xfId="6687" xr:uid="{00000000-0005-0000-0000-0000911A0000}"/>
    <cellStyle name="T_dtTL598G1._Copy of KH PHAN BO VON ĐỐI ỨNG NAM 2011 (30 TY phuong án gop WB)" xfId="6688" xr:uid="{00000000-0005-0000-0000-0000921A0000}"/>
    <cellStyle name="T_dtTL598G1._Copy of KH PHAN BO VON ĐỐI ỨNG NAM 2011 (30 TY phuong án gop WB) 2" xfId="6689" xr:uid="{00000000-0005-0000-0000-0000931A0000}"/>
    <cellStyle name="T_dtTL598G1._Copy of KH PHAN BO VON ĐỐI ỨNG NAM 2011 (30 TY phuong án gop WB)_BIEU KE HOACH  2015 (KTN 6.11 sua)" xfId="6690" xr:uid="{00000000-0005-0000-0000-0000941A0000}"/>
    <cellStyle name="T_dtTL598G1._DT tieu hoc diem TDC ban Cho 28-02-09" xfId="6691" xr:uid="{00000000-0005-0000-0000-0000951A0000}"/>
    <cellStyle name="T_dtTL598G1._DT tieu hoc diem TDC ban Cho 28-02-09 2" xfId="6692" xr:uid="{00000000-0005-0000-0000-0000961A0000}"/>
    <cellStyle name="T_dtTL598G1._DT tieu hoc diem TDC ban Cho 28-02-09_BIEU KE HOACH  2015 (KTN 6.11 sua)" xfId="6693" xr:uid="{00000000-0005-0000-0000-0000971A0000}"/>
    <cellStyle name="T_dtTL598G1._DTTD chieng chan Tham lai 29-9-2009" xfId="6694" xr:uid="{00000000-0005-0000-0000-0000981A0000}"/>
    <cellStyle name="T_dtTL598G1._DTTD chieng chan Tham lai 29-9-2009 2" xfId="6695" xr:uid="{00000000-0005-0000-0000-0000991A0000}"/>
    <cellStyle name="T_dtTL598G1._DTTD chieng chan Tham lai 29-9-2009_BIEU KE HOACH  2015 (KTN 6.11 sua)" xfId="6696" xr:uid="{00000000-0005-0000-0000-00009A1A0000}"/>
    <cellStyle name="T_dtTL598G1._GVL" xfId="6697" xr:uid="{00000000-0005-0000-0000-00009B1A0000}"/>
    <cellStyle name="T_dtTL598G1._GVL 2" xfId="6698" xr:uid="{00000000-0005-0000-0000-00009C1A0000}"/>
    <cellStyle name="T_dtTL598G1._GVL_BIEU KE HOACH  2015 (KTN 6.11 sua)" xfId="6699" xr:uid="{00000000-0005-0000-0000-00009D1A0000}"/>
    <cellStyle name="T_dtTL598G1._Ke hoach 2010 (theo doi 11-8-2010)" xfId="6700" xr:uid="{00000000-0005-0000-0000-00009E1A0000}"/>
    <cellStyle name="T_dtTL598G1._Ke hoach 2010 (theo doi 11-8-2010) 2" xfId="6701" xr:uid="{00000000-0005-0000-0000-00009F1A0000}"/>
    <cellStyle name="T_dtTL598G1._Ke hoach 2010 (theo doi 11-8-2010)_BIEU KE HOACH  2015 (KTN 6.11 sua)" xfId="6702" xr:uid="{00000000-0005-0000-0000-0000A01A0000}"/>
    <cellStyle name="T_dtTL598G1._ke hoach dau thau 30-6-2010" xfId="6703" xr:uid="{00000000-0005-0000-0000-0000A11A0000}"/>
    <cellStyle name="T_dtTL598G1._ke hoach dau thau 30-6-2010 2" xfId="6704" xr:uid="{00000000-0005-0000-0000-0000A21A0000}"/>
    <cellStyle name="T_dtTL598G1._ke hoach dau thau 30-6-2010_BIEU KE HOACH  2015 (KTN 6.11 sua)" xfId="6705" xr:uid="{00000000-0005-0000-0000-0000A31A0000}"/>
    <cellStyle name="T_dtTL598G1._KH Von 2012 gui BKH 1" xfId="6706" xr:uid="{00000000-0005-0000-0000-0000A41A0000}"/>
    <cellStyle name="T_dtTL598G1._KH Von 2012 gui BKH 1 2" xfId="6707" xr:uid="{00000000-0005-0000-0000-0000A51A0000}"/>
    <cellStyle name="T_dtTL598G1._KH Von 2012 gui BKH 1_BIEU KE HOACH  2015 (KTN 6.11 sua)" xfId="6708" xr:uid="{00000000-0005-0000-0000-0000A61A0000}"/>
    <cellStyle name="T_dtTL598G1._QD ke hoach dau thau" xfId="6709" xr:uid="{00000000-0005-0000-0000-0000A71A0000}"/>
    <cellStyle name="T_dtTL598G1._QD ke hoach dau thau 2" xfId="6710" xr:uid="{00000000-0005-0000-0000-0000A81A0000}"/>
    <cellStyle name="T_dtTL598G1._QD ke hoach dau thau_BIEU KE HOACH  2015 (KTN 6.11 sua)" xfId="6711" xr:uid="{00000000-0005-0000-0000-0000A91A0000}"/>
    <cellStyle name="T_dtTL598G1._Tienluong" xfId="6712" xr:uid="{00000000-0005-0000-0000-0000AA1A0000}"/>
    <cellStyle name="T_dtTL598G1._Tienluong 2" xfId="6713" xr:uid="{00000000-0005-0000-0000-0000AB1A0000}"/>
    <cellStyle name="T_dtTL598G1._Tienluong_BIEU KE HOACH  2015 (KTN 6.11 sua)" xfId="6714" xr:uid="{00000000-0005-0000-0000-0000AC1A0000}"/>
    <cellStyle name="T_dtTL598G1._tinh toan hoang ha" xfId="6715" xr:uid="{00000000-0005-0000-0000-0000AD1A0000}"/>
    <cellStyle name="T_dtTL598G1._tinh toan hoang ha 2" xfId="6716" xr:uid="{00000000-0005-0000-0000-0000AE1A0000}"/>
    <cellStyle name="T_dtTL598G1._tinh toan hoang ha_BIEU KE HOACH  2015 (KTN 6.11 sua)" xfId="6717" xr:uid="{00000000-0005-0000-0000-0000AF1A0000}"/>
    <cellStyle name="T_dtTL598G1._Tong von ĐTPT" xfId="6718" xr:uid="{00000000-0005-0000-0000-0000B01A0000}"/>
    <cellStyle name="T_dtTL598G1._Tong von ĐTPT 2" xfId="6719" xr:uid="{00000000-0005-0000-0000-0000B11A0000}"/>
    <cellStyle name="T_dtTL598G1._Tong von ĐTPT_BIEU KE HOACH  2015 (KTN 6.11 sua)" xfId="6720" xr:uid="{00000000-0005-0000-0000-0000B21A0000}"/>
    <cellStyle name="T_Du an khoi cong moi nam 2010" xfId="6721" xr:uid="{00000000-0005-0000-0000-0000B31A0000}"/>
    <cellStyle name="T_Du an khoi cong moi nam 2010 2" xfId="6722" xr:uid="{00000000-0005-0000-0000-0000B41A0000}"/>
    <cellStyle name="T_Du an khoi cong moi nam 2010_CT 134" xfId="6723" xr:uid="{00000000-0005-0000-0000-0000B51A0000}"/>
    <cellStyle name="T_DU AN TKQH VA CHUAN BI DAU TU NAM 2007 sua ngay 9-11" xfId="6724" xr:uid="{00000000-0005-0000-0000-0000B61A0000}"/>
    <cellStyle name="T_DU AN TKQH VA CHUAN BI DAU TU NAM 2007 sua ngay 9-11 2" xfId="6725" xr:uid="{00000000-0005-0000-0000-0000B71A0000}"/>
    <cellStyle name="T_DU AN TKQH VA CHUAN BI DAU TU NAM 2007 sua ngay 9-11_Bieu mau danh muc du an thuoc CTMTQG nam 2008" xfId="6726" xr:uid="{00000000-0005-0000-0000-0000B81A0000}"/>
    <cellStyle name="T_DU AN TKQH VA CHUAN BI DAU TU NAM 2007 sua ngay 9-11_Bieu mau danh muc du an thuoc CTMTQG nam 2008 2" xfId="6727" xr:uid="{00000000-0005-0000-0000-0000B91A0000}"/>
    <cellStyle name="T_DU AN TKQH VA CHUAN BI DAU TU NAM 2007 sua ngay 9-11_Bieu mau danh muc du an thuoc CTMTQG nam 2008_CT 134" xfId="6728" xr:uid="{00000000-0005-0000-0000-0000BA1A0000}"/>
    <cellStyle name="T_DU AN TKQH VA CHUAN BI DAU TU NAM 2007 sua ngay 9-11_CT 134" xfId="6729" xr:uid="{00000000-0005-0000-0000-0000BB1A0000}"/>
    <cellStyle name="T_DU AN TKQH VA CHUAN BI DAU TU NAM 2007 sua ngay 9-11_Du an khoi cong moi nam 2010" xfId="6730" xr:uid="{00000000-0005-0000-0000-0000BC1A0000}"/>
    <cellStyle name="T_DU AN TKQH VA CHUAN BI DAU TU NAM 2007 sua ngay 9-11_Du an khoi cong moi nam 2010 2" xfId="6731" xr:uid="{00000000-0005-0000-0000-0000BD1A0000}"/>
    <cellStyle name="T_DU AN TKQH VA CHUAN BI DAU TU NAM 2007 sua ngay 9-11_Du an khoi cong moi nam 2010_CT 134" xfId="6732" xr:uid="{00000000-0005-0000-0000-0000BE1A0000}"/>
    <cellStyle name="T_DU AN TKQH VA CHUAN BI DAU TU NAM 2007 sua ngay 9-11_Ket qua phan bo von nam 2008" xfId="6733" xr:uid="{00000000-0005-0000-0000-0000BF1A0000}"/>
    <cellStyle name="T_DU AN TKQH VA CHUAN BI DAU TU NAM 2007 sua ngay 9-11_Ket qua phan bo von nam 2008 2" xfId="6734" xr:uid="{00000000-0005-0000-0000-0000C01A0000}"/>
    <cellStyle name="T_DU AN TKQH VA CHUAN BI DAU TU NAM 2007 sua ngay 9-11_Ket qua phan bo von nam 2008_CT 134" xfId="6735" xr:uid="{00000000-0005-0000-0000-0000C11A0000}"/>
    <cellStyle name="T_DU AN TKQH VA CHUAN BI DAU TU NAM 2007 sua ngay 9-11_KH XDCB_2008 lan 2 sua ngay 10-11" xfId="6736" xr:uid="{00000000-0005-0000-0000-0000C21A0000}"/>
    <cellStyle name="T_DU AN TKQH VA CHUAN BI DAU TU NAM 2007 sua ngay 9-11_KH XDCB_2008 lan 2 sua ngay 10-11 2" xfId="6737" xr:uid="{00000000-0005-0000-0000-0000C31A0000}"/>
    <cellStyle name="T_DU AN TKQH VA CHUAN BI DAU TU NAM 2007 sua ngay 9-11_KH XDCB_2008 lan 2 sua ngay 10-11_CT 134" xfId="6738" xr:uid="{00000000-0005-0000-0000-0000C41A0000}"/>
    <cellStyle name="T_Dự kiến danh mục đầu tư NTM năm 2015" xfId="6815" xr:uid="{00000000-0005-0000-0000-0000111B0000}"/>
    <cellStyle name="T_DU THAO BCKT LChâu" xfId="6808" xr:uid="{00000000-0005-0000-0000-00000A1B0000}"/>
    <cellStyle name="T_Du toan" xfId="6739" xr:uid="{00000000-0005-0000-0000-0000C51A0000}"/>
    <cellStyle name="T_Du toan 2" xfId="6740" xr:uid="{00000000-0005-0000-0000-0000C61A0000}"/>
    <cellStyle name="T_dự toán 30a 2013" xfId="6816" xr:uid="{00000000-0005-0000-0000-0000121B0000}"/>
    <cellStyle name="T_du toan dieu chinh  20-8-2006" xfId="6741" xr:uid="{00000000-0005-0000-0000-0000C71A0000}"/>
    <cellStyle name="T_du toan dieu chinh  20-8-2006 2" xfId="6742" xr:uid="{00000000-0005-0000-0000-0000C81A0000}"/>
    <cellStyle name="T_du toan dieu chinh  20-8-2006_BIEU KE HOACH  2015 (KTN 6.11 sua)" xfId="6743" xr:uid="{00000000-0005-0000-0000-0000C91A0000}"/>
    <cellStyle name="T_du toan kho bac - Than Uyen" xfId="6744" xr:uid="{00000000-0005-0000-0000-0000CA1A0000}"/>
    <cellStyle name="T_du toan kho bac - Than Uyen_Bieu chi tieu KH 2014 (Huy-04-11)" xfId="6745" xr:uid="{00000000-0005-0000-0000-0000CB1A0000}"/>
    <cellStyle name="T_du toan kho bac - Than Uyen_Bieu chi tieu KH 2014 (Huy-04-11) 2" xfId="6746" xr:uid="{00000000-0005-0000-0000-0000CC1A0000}"/>
    <cellStyle name="T_du toan kho bac - Than Uyen_bieu ke hoach dau thau" xfId="6747" xr:uid="{00000000-0005-0000-0000-0000CD1A0000}"/>
    <cellStyle name="T_du toan kho bac - Than Uyen_bieu ke hoach dau thau 2" xfId="6748" xr:uid="{00000000-0005-0000-0000-0000CE1A0000}"/>
    <cellStyle name="T_du toan kho bac - Than Uyen_bieu ke hoach dau thau truong mam non SKH" xfId="6749" xr:uid="{00000000-0005-0000-0000-0000CF1A0000}"/>
    <cellStyle name="T_du toan kho bac - Than Uyen_bieu ke hoach dau thau truong mam non SKH 2" xfId="6750" xr:uid="{00000000-0005-0000-0000-0000D01A0000}"/>
    <cellStyle name="T_du toan kho bac - Than Uyen_bieu ke hoach dau thau truong mam non SKH_BIEU KE HOACH  2015 (KTN 6.11 sua)" xfId="6751" xr:uid="{00000000-0005-0000-0000-0000D11A0000}"/>
    <cellStyle name="T_du toan kho bac - Than Uyen_bieu ke hoach dau thau_BIEU KE HOACH  2015 (KTN 6.11 sua)" xfId="6752" xr:uid="{00000000-0005-0000-0000-0000D21A0000}"/>
    <cellStyle name="T_du toan kho bac - Than Uyen_bieu tong hop lai kh von 2011 gui phong TH-KTDN" xfId="6753" xr:uid="{00000000-0005-0000-0000-0000D31A0000}"/>
    <cellStyle name="T_du toan kho bac - Than Uyen_bieu tong hop lai kh von 2011 gui phong TH-KTDN 2" xfId="6754" xr:uid="{00000000-0005-0000-0000-0000D41A0000}"/>
    <cellStyle name="T_du toan kho bac - Than Uyen_bieu tong hop lai kh von 2011 gui phong TH-KTDN_BIEU KE HOACH  2015 (KTN 6.11 sua)" xfId="6755" xr:uid="{00000000-0005-0000-0000-0000D51A0000}"/>
    <cellStyle name="T_du toan kho bac - Than Uyen_Book1" xfId="6756" xr:uid="{00000000-0005-0000-0000-0000D61A0000}"/>
    <cellStyle name="T_du toan kho bac - Than Uyen_Book1 2" xfId="6757" xr:uid="{00000000-0005-0000-0000-0000D71A0000}"/>
    <cellStyle name="T_du toan kho bac - Than Uyen_Book1_BIEU KE HOACH  2015 (KTN 6.11 sua)" xfId="6758" xr:uid="{00000000-0005-0000-0000-0000D81A0000}"/>
    <cellStyle name="T_du toan kho bac - Than Uyen_Book1_Ke hoach 2010 (theo doi 11-8-2010)" xfId="6759" xr:uid="{00000000-0005-0000-0000-0000D91A0000}"/>
    <cellStyle name="T_du toan kho bac - Than Uyen_Book1_Ke hoach 2010 (theo doi 11-8-2010) 2" xfId="6760" xr:uid="{00000000-0005-0000-0000-0000DA1A0000}"/>
    <cellStyle name="T_du toan kho bac - Than Uyen_Book1_Ke hoach 2010 (theo doi 11-8-2010)_BIEU KE HOACH  2015 (KTN 6.11 sua)" xfId="6761" xr:uid="{00000000-0005-0000-0000-0000DB1A0000}"/>
    <cellStyle name="T_du toan kho bac - Than Uyen_Book1_ke hoach dau thau 30-6-2010" xfId="6762" xr:uid="{00000000-0005-0000-0000-0000DC1A0000}"/>
    <cellStyle name="T_du toan kho bac - Than Uyen_Book1_ke hoach dau thau 30-6-2010 2" xfId="6763" xr:uid="{00000000-0005-0000-0000-0000DD1A0000}"/>
    <cellStyle name="T_du toan kho bac - Than Uyen_Book1_ke hoach dau thau 30-6-2010_BIEU KE HOACH  2015 (KTN 6.11 sua)" xfId="6764" xr:uid="{00000000-0005-0000-0000-0000DE1A0000}"/>
    <cellStyle name="T_du toan kho bac - Than Uyen_Copy of KH PHAN BO VON ĐỐI ỨNG NAM 2011 (30 TY phuong án gop WB)" xfId="6765" xr:uid="{00000000-0005-0000-0000-0000DF1A0000}"/>
    <cellStyle name="T_du toan kho bac - Than Uyen_Copy of KH PHAN BO VON ĐỐI ỨNG NAM 2011 (30 TY phuong án gop WB) 2" xfId="6766" xr:uid="{00000000-0005-0000-0000-0000E01A0000}"/>
    <cellStyle name="T_du toan kho bac - Than Uyen_Copy of KH PHAN BO VON ĐỐI ỨNG NAM 2011 (30 TY phuong án gop WB)_BIEU KE HOACH  2015 (KTN 6.11 sua)" xfId="6767" xr:uid="{00000000-0005-0000-0000-0000E11A0000}"/>
    <cellStyle name="T_du toan kho bac - Than Uyen_DTTD chieng chan Tham lai 29-9-2009" xfId="6768" xr:uid="{00000000-0005-0000-0000-0000E21A0000}"/>
    <cellStyle name="T_du toan kho bac - Than Uyen_DTTD chieng chan Tham lai 29-9-2009 2" xfId="6769" xr:uid="{00000000-0005-0000-0000-0000E31A0000}"/>
    <cellStyle name="T_du toan kho bac - Than Uyen_DTTD chieng chan Tham lai 29-9-2009_BIEU KE HOACH  2015 (KTN 6.11 sua)" xfId="6770" xr:uid="{00000000-0005-0000-0000-0000E41A0000}"/>
    <cellStyle name="T_du toan kho bac - Than Uyen_dự toán 30a 2013" xfId="6774" xr:uid="{00000000-0005-0000-0000-0000E81A0000}"/>
    <cellStyle name="T_du toan kho bac - Than Uyen_Du toan nuoc San Thang (GD2)" xfId="6771" xr:uid="{00000000-0005-0000-0000-0000E51A0000}"/>
    <cellStyle name="T_du toan kho bac - Than Uyen_Du toan nuoc San Thang (GD2) 2" xfId="6772" xr:uid="{00000000-0005-0000-0000-0000E61A0000}"/>
    <cellStyle name="T_du toan kho bac - Than Uyen_Du toan nuoc San Thang (GD2)_BIEU KE HOACH  2015 (KTN 6.11 sua)" xfId="6773" xr:uid="{00000000-0005-0000-0000-0000E71A0000}"/>
    <cellStyle name="T_du toan kho bac - Than Uyen_Ke hoach 2010 (theo doi 11-8-2010)" xfId="6775" xr:uid="{00000000-0005-0000-0000-0000E91A0000}"/>
    <cellStyle name="T_du toan kho bac - Than Uyen_Ke hoach 2010 (theo doi 11-8-2010) 2" xfId="6776" xr:uid="{00000000-0005-0000-0000-0000EA1A0000}"/>
    <cellStyle name="T_du toan kho bac - Than Uyen_Ke hoach 2010 (theo doi 11-8-2010)_BIEU KE HOACH  2015 (KTN 6.11 sua)" xfId="6777" xr:uid="{00000000-0005-0000-0000-0000EB1A0000}"/>
    <cellStyle name="T_du toan kho bac - Than Uyen_ke hoach dau thau 30-6-2010" xfId="6778" xr:uid="{00000000-0005-0000-0000-0000EC1A0000}"/>
    <cellStyle name="T_du toan kho bac - Than Uyen_ke hoach dau thau 30-6-2010 2" xfId="6779" xr:uid="{00000000-0005-0000-0000-0000ED1A0000}"/>
    <cellStyle name="T_du toan kho bac - Than Uyen_ke hoach dau thau 30-6-2010_BIEU KE HOACH  2015 (KTN 6.11 sua)" xfId="6780" xr:uid="{00000000-0005-0000-0000-0000EE1A0000}"/>
    <cellStyle name="T_du toan kho bac - Than Uyen_KH Von 2012 gui BKH 1" xfId="6781" xr:uid="{00000000-0005-0000-0000-0000EF1A0000}"/>
    <cellStyle name="T_du toan kho bac - Than Uyen_KH Von 2012 gui BKH 1 2" xfId="6782" xr:uid="{00000000-0005-0000-0000-0000F01A0000}"/>
    <cellStyle name="T_du toan kho bac - Than Uyen_KH Von 2012 gui BKH 1_BIEU KE HOACH  2015 (KTN 6.11 sua)" xfId="6783" xr:uid="{00000000-0005-0000-0000-0000F11A0000}"/>
    <cellStyle name="T_du toan kho bac - Than Uyen_QD ke hoach dau thau" xfId="6784" xr:uid="{00000000-0005-0000-0000-0000F21A0000}"/>
    <cellStyle name="T_du toan kho bac - Than Uyen_QD ke hoach dau thau 2" xfId="6785" xr:uid="{00000000-0005-0000-0000-0000F31A0000}"/>
    <cellStyle name="T_du toan kho bac - Than Uyen_QD ke hoach dau thau_BIEU KE HOACH  2015 (KTN 6.11 sua)" xfId="6786" xr:uid="{00000000-0005-0000-0000-0000F41A0000}"/>
    <cellStyle name="T_du toan kho bac - Than Uyen_Ra soat KH von 2011 (Huy-11-11-11)" xfId="6787" xr:uid="{00000000-0005-0000-0000-0000F51A0000}"/>
    <cellStyle name="T_du toan kho bac - Than Uyen_Ra soat KH von 2011 (Huy-11-11-11) 2" xfId="6788" xr:uid="{00000000-0005-0000-0000-0000F61A0000}"/>
    <cellStyle name="T_du toan kho bac - Than Uyen_Ra soat KH von 2011 (Huy-11-11-11)_BIEU KE HOACH  2015 (KTN 6.11 sua)" xfId="6789" xr:uid="{00000000-0005-0000-0000-0000F71A0000}"/>
    <cellStyle name="T_du toan kho bac - Than Uyen_tinh toan hoang ha" xfId="6790" xr:uid="{00000000-0005-0000-0000-0000F81A0000}"/>
    <cellStyle name="T_du toan kho bac - Than Uyen_tinh toan hoang ha 2" xfId="6791" xr:uid="{00000000-0005-0000-0000-0000F91A0000}"/>
    <cellStyle name="T_du toan kho bac - Than Uyen_tinh toan hoang ha_BIEU KE HOACH  2015 (KTN 6.11 sua)" xfId="6792" xr:uid="{00000000-0005-0000-0000-0000FA1A0000}"/>
    <cellStyle name="T_du toan kho bac - Than Uyen_Tong von ĐTPT" xfId="6793" xr:uid="{00000000-0005-0000-0000-0000FB1A0000}"/>
    <cellStyle name="T_du toan kho bac - Than Uyen_Tong von ĐTPT 2" xfId="6794" xr:uid="{00000000-0005-0000-0000-0000FC1A0000}"/>
    <cellStyle name="T_du toan kho bac - Than Uyen_Tong von ĐTPT_BIEU KE HOACH  2015 (KTN 6.11 sua)" xfId="6795" xr:uid="{00000000-0005-0000-0000-0000FD1A0000}"/>
    <cellStyle name="T_du toan kho bac - Than Uyen_Viec Huy dang lam" xfId="6796" xr:uid="{00000000-0005-0000-0000-0000FE1A0000}"/>
    <cellStyle name="T_du toan kho bac - Than Uyen_Viec Huy dang lam_CT 134" xfId="6797" xr:uid="{00000000-0005-0000-0000-0000FF1A0000}"/>
    <cellStyle name="T_Du toan nuoc San Thang (GD2)" xfId="6798" xr:uid="{00000000-0005-0000-0000-0000001B0000}"/>
    <cellStyle name="T_Du toan nuoc San Thang (GD2) 2" xfId="6799" xr:uid="{00000000-0005-0000-0000-0000011B0000}"/>
    <cellStyle name="T_Du toan nuoc San Thang (GD2)_BIEU KE HOACH  2015 (KTN 6.11 sua)" xfId="6800" xr:uid="{00000000-0005-0000-0000-0000021B0000}"/>
    <cellStyle name="T_Du toan tham dinh (NSH Ban Moi)" xfId="6801" xr:uid="{00000000-0005-0000-0000-0000031B0000}"/>
    <cellStyle name="T_Du toan tham dinh (NSH Ban Moi) 2" xfId="6802" xr:uid="{00000000-0005-0000-0000-0000041B0000}"/>
    <cellStyle name="T_Du toan tham dinh (NSH Ban Moi)_CT 134" xfId="6803" xr:uid="{00000000-0005-0000-0000-0000051B0000}"/>
    <cellStyle name="T_Du toan tham dinh (NSH Ban Moi)_GVL" xfId="6804" xr:uid="{00000000-0005-0000-0000-0000061B0000}"/>
    <cellStyle name="T_Du toan tham dinh (NSH Ban Moi)_GVL 2" xfId="6805" xr:uid="{00000000-0005-0000-0000-0000071B0000}"/>
    <cellStyle name="T_Du toan tham dinh (NSH Ban Moi)_GVL_BIEU KE HOACH  2015 (KTN 6.11 sua)" xfId="6806" xr:uid="{00000000-0005-0000-0000-0000081B0000}"/>
    <cellStyle name="T_Du toan_BIEU KE HOACH  2015 (KTN 6.11 sua)" xfId="6807" xr:uid="{00000000-0005-0000-0000-0000091B0000}"/>
    <cellStyle name="T_DuToan92009Luong650" xfId="6809" xr:uid="{00000000-0005-0000-0000-00000B1B0000}"/>
    <cellStyle name="T_DuToan92009Luong650 2" xfId="6810" xr:uid="{00000000-0005-0000-0000-00000C1B0000}"/>
    <cellStyle name="T_DuToan92009Luong650_CT 134" xfId="6811" xr:uid="{00000000-0005-0000-0000-00000D1B0000}"/>
    <cellStyle name="T_dutoanthuyloinamha" xfId="6812" xr:uid="{00000000-0005-0000-0000-00000E1B0000}"/>
    <cellStyle name="T_dutoanthuyloinamha 2" xfId="6813" xr:uid="{00000000-0005-0000-0000-00000F1B0000}"/>
    <cellStyle name="T_dutoanthuyloinamha_BIEU KE HOACH  2015 (KTN 6.11 sua)" xfId="6814" xr:uid="{00000000-0005-0000-0000-0000101B0000}"/>
    <cellStyle name="T_form ton kho CK 2 tuan 8" xfId="6817" xr:uid="{00000000-0005-0000-0000-0000131B0000}"/>
    <cellStyle name="T_form ton kho CK 2 tuan 8 2" xfId="6818" xr:uid="{00000000-0005-0000-0000-0000141B0000}"/>
    <cellStyle name="T_form ton kho CK 2 tuan 8_CT 134" xfId="6819" xr:uid="{00000000-0005-0000-0000-0000151B0000}"/>
    <cellStyle name="T_Gui Phai TTra TRUONG PTTH Ka Lang Hieu bo+Phu 17-8-09-" xfId="6820" xr:uid="{00000000-0005-0000-0000-0000161B0000}"/>
    <cellStyle name="T_GVL" xfId="6821" xr:uid="{00000000-0005-0000-0000-0000171B0000}"/>
    <cellStyle name="T_GVL 2" xfId="6822" xr:uid="{00000000-0005-0000-0000-0000181B0000}"/>
    <cellStyle name="T_GVL_BIEU KE HOACH  2015 (KTN 6.11 sua)" xfId="6823" xr:uid="{00000000-0005-0000-0000-0000191B0000}"/>
    <cellStyle name="T_HD TT1" xfId="6824" xr:uid="{00000000-0005-0000-0000-00001A1B0000}"/>
    <cellStyle name="T_HD TT1 2" xfId="6825" xr:uid="{00000000-0005-0000-0000-00001B1B0000}"/>
    <cellStyle name="T_HD TT1_BIEU KE HOACH  2015 (KTN 6.11 sua)" xfId="6826" xr:uid="{00000000-0005-0000-0000-00001C1B0000}"/>
    <cellStyle name="T_Ho van xa khi" xfId="6827" xr:uid="{00000000-0005-0000-0000-00001D1B0000}"/>
    <cellStyle name="T_Ho van xa khi 2" xfId="6828" xr:uid="{00000000-0005-0000-0000-00001E1B0000}"/>
    <cellStyle name="T_Ho van xa khi_BIEU KE HOACH  2015 (KTN 6.11 sua)" xfId="6829" xr:uid="{00000000-0005-0000-0000-00001F1B0000}"/>
    <cellStyle name="T_Ho van xa khi_bieu ke hoach dau thau" xfId="6830" xr:uid="{00000000-0005-0000-0000-0000201B0000}"/>
    <cellStyle name="T_Ho van xa khi_bieu ke hoach dau thau 2" xfId="6831" xr:uid="{00000000-0005-0000-0000-0000211B0000}"/>
    <cellStyle name="T_Ho van xa khi_bieu ke hoach dau thau truong mam non SKH" xfId="6832" xr:uid="{00000000-0005-0000-0000-0000221B0000}"/>
    <cellStyle name="T_Ho van xa khi_bieu ke hoach dau thau truong mam non SKH 2" xfId="6833" xr:uid="{00000000-0005-0000-0000-0000231B0000}"/>
    <cellStyle name="T_Ho van xa khi_bieu ke hoach dau thau truong mam non SKH_BIEU KE HOACH  2015 (KTN 6.11 sua)" xfId="6834" xr:uid="{00000000-0005-0000-0000-0000241B0000}"/>
    <cellStyle name="T_Ho van xa khi_bieu ke hoach dau thau_BIEU KE HOACH  2015 (KTN 6.11 sua)" xfId="6835" xr:uid="{00000000-0005-0000-0000-0000251B0000}"/>
    <cellStyle name="T_Ho van xa khi_Book1" xfId="6836" xr:uid="{00000000-0005-0000-0000-0000261B0000}"/>
    <cellStyle name="T_Ho van xa khi_Book1 2" xfId="6837" xr:uid="{00000000-0005-0000-0000-0000271B0000}"/>
    <cellStyle name="T_Ho van xa khi_Book1_BIEU KE HOACH  2015 (KTN 6.11 sua)" xfId="6838" xr:uid="{00000000-0005-0000-0000-0000281B0000}"/>
    <cellStyle name="T_Ho van xa khi_DTTD chieng chan Tham lai 29-9-2009" xfId="6839" xr:uid="{00000000-0005-0000-0000-0000291B0000}"/>
    <cellStyle name="T_Ho van xa khi_DTTD chieng chan Tham lai 29-9-2009 2" xfId="6840" xr:uid="{00000000-0005-0000-0000-00002A1B0000}"/>
    <cellStyle name="T_Ho van xa khi_DTTD chieng chan Tham lai 29-9-2009_BIEU KE HOACH  2015 (KTN 6.11 sua)" xfId="6841" xr:uid="{00000000-0005-0000-0000-00002B1B0000}"/>
    <cellStyle name="T_Ho van xa khi_Ke hoach 2010 (theo doi 11-8-2010)" xfId="6842" xr:uid="{00000000-0005-0000-0000-00002C1B0000}"/>
    <cellStyle name="T_Ho van xa khi_Ke hoach 2010 (theo doi 11-8-2010) 2" xfId="6843" xr:uid="{00000000-0005-0000-0000-00002D1B0000}"/>
    <cellStyle name="T_Ho van xa khi_Ke hoach 2010 (theo doi 11-8-2010)_BIEU KE HOACH  2015 (KTN 6.11 sua)" xfId="6844" xr:uid="{00000000-0005-0000-0000-00002E1B0000}"/>
    <cellStyle name="T_Ho van xa khi_ke hoach dau thau 30-6-2010" xfId="6845" xr:uid="{00000000-0005-0000-0000-00002F1B0000}"/>
    <cellStyle name="T_Ho van xa khi_ke hoach dau thau 30-6-2010 2" xfId="6846" xr:uid="{00000000-0005-0000-0000-0000301B0000}"/>
    <cellStyle name="T_Ho van xa khi_ke hoach dau thau 30-6-2010_BIEU KE HOACH  2015 (KTN 6.11 sua)" xfId="6847" xr:uid="{00000000-0005-0000-0000-0000311B0000}"/>
    <cellStyle name="T_Ho van xa khi_QD ke hoach dau thau" xfId="6848" xr:uid="{00000000-0005-0000-0000-0000321B0000}"/>
    <cellStyle name="T_Ho van xa khi_QD ke hoach dau thau 2" xfId="6849" xr:uid="{00000000-0005-0000-0000-0000331B0000}"/>
    <cellStyle name="T_Ho van xa khi_QD ke hoach dau thau_BIEU KE HOACH  2015 (KTN 6.11 sua)" xfId="6850" xr:uid="{00000000-0005-0000-0000-0000341B0000}"/>
    <cellStyle name="T_Ho van xa khi_tinh toan hoang ha" xfId="6851" xr:uid="{00000000-0005-0000-0000-0000351B0000}"/>
    <cellStyle name="T_Ho van xa khi_tinh toan hoang ha 2" xfId="6852" xr:uid="{00000000-0005-0000-0000-0000361B0000}"/>
    <cellStyle name="T_Ho van xa khi_tinh toan hoang ha_BIEU KE HOACH  2015 (KTN 6.11 sua)" xfId="6853" xr:uid="{00000000-0005-0000-0000-0000371B0000}"/>
    <cellStyle name="T_HoSo_THCS_T91.xlsDTNT" xfId="6854" xr:uid="{00000000-0005-0000-0000-0000381B0000}"/>
    <cellStyle name="T_HoSo_THCS_T91.xlsDTNT 2" xfId="6855" xr:uid="{00000000-0005-0000-0000-0000391B0000}"/>
    <cellStyle name="T_HoSo_THCS_T91.xlsDTNT_BIEU KE HOACH  2015 (KTN 6.11 sua)" xfId="6856" xr:uid="{00000000-0005-0000-0000-00003A1B0000}"/>
    <cellStyle name="T_hothamdinh" xfId="6857" xr:uid="{00000000-0005-0000-0000-00003B1B0000}"/>
    <cellStyle name="T_Ke hoach KTXH  nam 2009_PKT thang 11 nam 2008" xfId="6858" xr:uid="{00000000-0005-0000-0000-00003C1B0000}"/>
    <cellStyle name="T_Ke hoach KTXH  nam 2009_PKT thang 11 nam 2008 2" xfId="6859" xr:uid="{00000000-0005-0000-0000-00003D1B0000}"/>
    <cellStyle name="T_Ke hoach KTXH  nam 2009_PKT thang 11 nam 2008_CT 134" xfId="6860" xr:uid="{00000000-0005-0000-0000-00003E1B0000}"/>
    <cellStyle name="T_Ke khai di Thanh Hoa" xfId="6861" xr:uid="{00000000-0005-0000-0000-00003F1B0000}"/>
    <cellStyle name="T_Ket qua dau thau" xfId="6862" xr:uid="{00000000-0005-0000-0000-0000401B0000}"/>
    <cellStyle name="T_Ket qua dau thau 2" xfId="6863" xr:uid="{00000000-0005-0000-0000-0000411B0000}"/>
    <cellStyle name="T_Ket qua dau thau_CT 134" xfId="6864" xr:uid="{00000000-0005-0000-0000-0000421B0000}"/>
    <cellStyle name="T_Ket qua phan bo von nam 2008" xfId="6865" xr:uid="{00000000-0005-0000-0000-0000431B0000}"/>
    <cellStyle name="T_Ket qua phan bo von nam 2008 2" xfId="6866" xr:uid="{00000000-0005-0000-0000-0000441B0000}"/>
    <cellStyle name="T_Ket qua phan bo von nam 2008_CT 134" xfId="6867" xr:uid="{00000000-0005-0000-0000-0000451B0000}"/>
    <cellStyle name="T_KH Von 2012 gui BKH 2" xfId="6892" xr:uid="{00000000-0005-0000-0000-00005E1B0000}"/>
    <cellStyle name="T_KH Von 2012 gui BKH 2 2" xfId="6893" xr:uid="{00000000-0005-0000-0000-00005F1B0000}"/>
    <cellStyle name="T_KH Von 2012 gui BKH 2_BIEU KE HOACH  2015 (KTN 6.11 sua)" xfId="6894" xr:uid="{00000000-0005-0000-0000-0000601B0000}"/>
    <cellStyle name="T_KH XDCB_2008 lan 2 sua ngay 10-11" xfId="6895" xr:uid="{00000000-0005-0000-0000-0000611B0000}"/>
    <cellStyle name="T_KH XDCB_2008 lan 2 sua ngay 10-11 2" xfId="6896" xr:uid="{00000000-0005-0000-0000-0000621B0000}"/>
    <cellStyle name="T_KH XDCB_2008 lan 2 sua ngay 10-11_CT 134" xfId="6897" xr:uid="{00000000-0005-0000-0000-0000631B0000}"/>
    <cellStyle name="T_Khao satD1" xfId="6898" xr:uid="{00000000-0005-0000-0000-0000641B0000}"/>
    <cellStyle name="T_Khao satD1 2" xfId="6899" xr:uid="{00000000-0005-0000-0000-0000651B0000}"/>
    <cellStyle name="T_Khao satD1_BIEU KE HOACH  2015 (KTN 6.11 sua)" xfId="6900" xr:uid="{00000000-0005-0000-0000-0000661B0000}"/>
    <cellStyle name="T_Khao satD1_bieu ke hoach dau thau" xfId="6901" xr:uid="{00000000-0005-0000-0000-0000671B0000}"/>
    <cellStyle name="T_Khao satD1_bieu ke hoach dau thau 2" xfId="6902" xr:uid="{00000000-0005-0000-0000-0000681B0000}"/>
    <cellStyle name="T_Khao satD1_bieu ke hoach dau thau truong mam non SKH" xfId="6903" xr:uid="{00000000-0005-0000-0000-0000691B0000}"/>
    <cellStyle name="T_Khao satD1_bieu ke hoach dau thau truong mam non SKH 2" xfId="6904" xr:uid="{00000000-0005-0000-0000-00006A1B0000}"/>
    <cellStyle name="T_Khao satD1_bieu ke hoach dau thau truong mam non SKH_BIEU KE HOACH  2015 (KTN 6.11 sua)" xfId="6905" xr:uid="{00000000-0005-0000-0000-00006B1B0000}"/>
    <cellStyle name="T_Khao satD1_bieu ke hoach dau thau_BIEU KE HOACH  2015 (KTN 6.11 sua)" xfId="6906" xr:uid="{00000000-0005-0000-0000-00006C1B0000}"/>
    <cellStyle name="T_Khao satD1_bieu tong hop lai kh von 2011 gui phong TH-KTDN" xfId="6907" xr:uid="{00000000-0005-0000-0000-00006D1B0000}"/>
    <cellStyle name="T_Khao satD1_bieu tong hop lai kh von 2011 gui phong TH-KTDN 2" xfId="6908" xr:uid="{00000000-0005-0000-0000-00006E1B0000}"/>
    <cellStyle name="T_Khao satD1_bieu tong hop lai kh von 2011 gui phong TH-KTDN_BIEU KE HOACH  2015 (KTN 6.11 sua)" xfId="6909" xr:uid="{00000000-0005-0000-0000-00006F1B0000}"/>
    <cellStyle name="T_Khao satD1_Book1" xfId="6910" xr:uid="{00000000-0005-0000-0000-0000701B0000}"/>
    <cellStyle name="T_Khao satD1_Book1 2" xfId="6911" xr:uid="{00000000-0005-0000-0000-0000711B0000}"/>
    <cellStyle name="T_Khao satD1_Book1_BIEU KE HOACH  2015 (KTN 6.11 sua)" xfId="6912" xr:uid="{00000000-0005-0000-0000-0000721B0000}"/>
    <cellStyle name="T_Khao satD1_Book1_Ke hoach 2010 (theo doi 11-8-2010)" xfId="6913" xr:uid="{00000000-0005-0000-0000-0000731B0000}"/>
    <cellStyle name="T_Khao satD1_Book1_Ke hoach 2010 (theo doi 11-8-2010) 2" xfId="6914" xr:uid="{00000000-0005-0000-0000-0000741B0000}"/>
    <cellStyle name="T_Khao satD1_Book1_Ke hoach 2010 (theo doi 11-8-2010)_CT 134" xfId="6915" xr:uid="{00000000-0005-0000-0000-0000751B0000}"/>
    <cellStyle name="T_Khao satD1_Copy of KH PHAN BO VON ĐỐI ỨNG NAM 2011 (30 TY phuong án gop WB)" xfId="6916" xr:uid="{00000000-0005-0000-0000-0000761B0000}"/>
    <cellStyle name="T_Khao satD1_Copy of KH PHAN BO VON ĐỐI ỨNG NAM 2011 (30 TY phuong án gop WB) 2" xfId="6917" xr:uid="{00000000-0005-0000-0000-0000771B0000}"/>
    <cellStyle name="T_Khao satD1_Copy of KH PHAN BO VON ĐỐI ỨNG NAM 2011 (30 TY phuong án gop WB)_BIEU KE HOACH  2015 (KTN 6.11 sua)" xfId="6918" xr:uid="{00000000-0005-0000-0000-0000781B0000}"/>
    <cellStyle name="T_Khao satD1_DT tieu hoc diem TDC ban Cho 28-02-09" xfId="6919" xr:uid="{00000000-0005-0000-0000-0000791B0000}"/>
    <cellStyle name="T_Khao satD1_DT tieu hoc diem TDC ban Cho 28-02-09 2" xfId="6920" xr:uid="{00000000-0005-0000-0000-00007A1B0000}"/>
    <cellStyle name="T_Khao satD1_DT tieu hoc diem TDC ban Cho 28-02-09_BIEU KE HOACH  2015 (KTN 6.11 sua)" xfId="6921" xr:uid="{00000000-0005-0000-0000-00007B1B0000}"/>
    <cellStyle name="T_Khao satD1_DTTD chieng chan Tham lai 29-9-2009" xfId="6922" xr:uid="{00000000-0005-0000-0000-00007C1B0000}"/>
    <cellStyle name="T_Khao satD1_DTTD chieng chan Tham lai 29-9-2009 2" xfId="6923" xr:uid="{00000000-0005-0000-0000-00007D1B0000}"/>
    <cellStyle name="T_Khao satD1_DTTD chieng chan Tham lai 29-9-2009_BIEU KE HOACH  2015 (KTN 6.11 sua)" xfId="6924" xr:uid="{00000000-0005-0000-0000-00007E1B0000}"/>
    <cellStyle name="T_Khao satD1_GVL" xfId="6925" xr:uid="{00000000-0005-0000-0000-00007F1B0000}"/>
    <cellStyle name="T_Khao satD1_GVL 2" xfId="6926" xr:uid="{00000000-0005-0000-0000-0000801B0000}"/>
    <cellStyle name="T_Khao satD1_GVL_BIEU KE HOACH  2015 (KTN 6.11 sua)" xfId="6927" xr:uid="{00000000-0005-0000-0000-0000811B0000}"/>
    <cellStyle name="T_Khao satD1_Ke hoach 2010 (theo doi 11-8-2010)" xfId="6928" xr:uid="{00000000-0005-0000-0000-0000821B0000}"/>
    <cellStyle name="T_Khao satD1_Ke hoach 2010 (theo doi 11-8-2010) 2" xfId="6929" xr:uid="{00000000-0005-0000-0000-0000831B0000}"/>
    <cellStyle name="T_Khao satD1_Ke hoach 2010 (theo doi 11-8-2010)_BIEU KE HOACH  2015 (KTN 6.11 sua)" xfId="6930" xr:uid="{00000000-0005-0000-0000-0000841B0000}"/>
    <cellStyle name="T_Khao satD1_ke hoach dau thau 30-6-2010" xfId="6931" xr:uid="{00000000-0005-0000-0000-0000851B0000}"/>
    <cellStyle name="T_Khao satD1_ke hoach dau thau 30-6-2010 2" xfId="6932" xr:uid="{00000000-0005-0000-0000-0000861B0000}"/>
    <cellStyle name="T_Khao satD1_ke hoach dau thau 30-6-2010_BIEU KE HOACH  2015 (KTN 6.11 sua)" xfId="6933" xr:uid="{00000000-0005-0000-0000-0000871B0000}"/>
    <cellStyle name="T_Khao satD1_KH Von 2012 gui BKH 1" xfId="6934" xr:uid="{00000000-0005-0000-0000-0000881B0000}"/>
    <cellStyle name="T_Khao satD1_KH Von 2012 gui BKH 1 2" xfId="6935" xr:uid="{00000000-0005-0000-0000-0000891B0000}"/>
    <cellStyle name="T_Khao satD1_KH Von 2012 gui BKH 1_BIEU KE HOACH  2015 (KTN 6.11 sua)" xfId="6936" xr:uid="{00000000-0005-0000-0000-00008A1B0000}"/>
    <cellStyle name="T_Khao satD1_QD ke hoach dau thau" xfId="6937" xr:uid="{00000000-0005-0000-0000-00008B1B0000}"/>
    <cellStyle name="T_Khao satD1_QD ke hoach dau thau 2" xfId="6938" xr:uid="{00000000-0005-0000-0000-00008C1B0000}"/>
    <cellStyle name="T_Khao satD1_QD ke hoach dau thau_BIEU KE HOACH  2015 (KTN 6.11 sua)" xfId="6939" xr:uid="{00000000-0005-0000-0000-00008D1B0000}"/>
    <cellStyle name="T_Khao satD1_Tienluong" xfId="6940" xr:uid="{00000000-0005-0000-0000-00008E1B0000}"/>
    <cellStyle name="T_Khao satD1_Tienluong 2" xfId="6941" xr:uid="{00000000-0005-0000-0000-00008F1B0000}"/>
    <cellStyle name="T_Khao satD1_Tienluong_BIEU KE HOACH  2015 (KTN 6.11 sua)" xfId="6942" xr:uid="{00000000-0005-0000-0000-0000901B0000}"/>
    <cellStyle name="T_Khao satD1_tinh toan hoang ha" xfId="6943" xr:uid="{00000000-0005-0000-0000-0000911B0000}"/>
    <cellStyle name="T_Khao satD1_tinh toan hoang ha 2" xfId="6944" xr:uid="{00000000-0005-0000-0000-0000921B0000}"/>
    <cellStyle name="T_Khao satD1_tinh toan hoang ha_BIEU KE HOACH  2015 (KTN 6.11 sua)" xfId="6945" xr:uid="{00000000-0005-0000-0000-0000931B0000}"/>
    <cellStyle name="T_Khao satD1_Tong von ĐTPT" xfId="6946" xr:uid="{00000000-0005-0000-0000-0000941B0000}"/>
    <cellStyle name="T_Khao satD1_Tong von ĐTPT 2" xfId="6947" xr:uid="{00000000-0005-0000-0000-0000951B0000}"/>
    <cellStyle name="T_Khao satD1_Tong von ĐTPT_BIEU KE HOACH  2015 (KTN 6.11 sua)" xfId="6948" xr:uid="{00000000-0005-0000-0000-0000961B0000}"/>
    <cellStyle name="T_Khoi luong §­êng èng" xfId="6949" xr:uid="{00000000-0005-0000-0000-0000971B0000}"/>
    <cellStyle name="T_Khoi luong §­êng èng 2" xfId="6950" xr:uid="{00000000-0005-0000-0000-0000981B0000}"/>
    <cellStyle name="T_Khoi luong §­êng èng_BIEU KE HOACH  2015 (KTN 6.11 sua)" xfId="6951" xr:uid="{00000000-0005-0000-0000-0000991B0000}"/>
    <cellStyle name="T_Khoi luong §­êng èng_bieu ke hoach dau thau" xfId="6952" xr:uid="{00000000-0005-0000-0000-00009A1B0000}"/>
    <cellStyle name="T_Khoi luong §­êng èng_bieu ke hoach dau thau 2" xfId="6953" xr:uid="{00000000-0005-0000-0000-00009B1B0000}"/>
    <cellStyle name="T_Khoi luong §­êng èng_bieu ke hoach dau thau truong mam non SKH" xfId="6954" xr:uid="{00000000-0005-0000-0000-00009C1B0000}"/>
    <cellStyle name="T_Khoi luong §­êng èng_bieu ke hoach dau thau truong mam non SKH 2" xfId="6955" xr:uid="{00000000-0005-0000-0000-00009D1B0000}"/>
    <cellStyle name="T_Khoi luong §­êng èng_bieu ke hoach dau thau truong mam non SKH_BIEU KE HOACH  2015 (KTN 6.11 sua)" xfId="6956" xr:uid="{00000000-0005-0000-0000-00009E1B0000}"/>
    <cellStyle name="T_Khoi luong §­êng èng_bieu ke hoach dau thau_BIEU KE HOACH  2015 (KTN 6.11 sua)" xfId="6957" xr:uid="{00000000-0005-0000-0000-00009F1B0000}"/>
    <cellStyle name="T_Khoi luong §­êng èng_Book1" xfId="6958" xr:uid="{00000000-0005-0000-0000-0000A01B0000}"/>
    <cellStyle name="T_Khoi luong §­êng èng_Book1 2" xfId="6959" xr:uid="{00000000-0005-0000-0000-0000A11B0000}"/>
    <cellStyle name="T_Khoi luong §­êng èng_Book1_BIEU KE HOACH  2015 (KTN 6.11 sua)" xfId="6960" xr:uid="{00000000-0005-0000-0000-0000A21B0000}"/>
    <cellStyle name="T_Khoi luong §­êng èng_DTTD chieng chan Tham lai 29-9-2009" xfId="6961" xr:uid="{00000000-0005-0000-0000-0000A31B0000}"/>
    <cellStyle name="T_Khoi luong §­êng èng_DTTD chieng chan Tham lai 29-9-2009 2" xfId="6962" xr:uid="{00000000-0005-0000-0000-0000A41B0000}"/>
    <cellStyle name="T_Khoi luong §­êng èng_DTTD chieng chan Tham lai 29-9-2009_BIEU KE HOACH  2015 (KTN 6.11 sua)" xfId="6963" xr:uid="{00000000-0005-0000-0000-0000A51B0000}"/>
    <cellStyle name="T_Khoi luong §­êng èng_Ke hoach 2010 (theo doi 11-8-2010)" xfId="6964" xr:uid="{00000000-0005-0000-0000-0000A61B0000}"/>
    <cellStyle name="T_Khoi luong §­êng èng_Ke hoach 2010 (theo doi 11-8-2010) 2" xfId="6965" xr:uid="{00000000-0005-0000-0000-0000A71B0000}"/>
    <cellStyle name="T_Khoi luong §­êng èng_Ke hoach 2010 (theo doi 11-8-2010)_BIEU KE HOACH  2015 (KTN 6.11 sua)" xfId="6966" xr:uid="{00000000-0005-0000-0000-0000A81B0000}"/>
    <cellStyle name="T_Khoi luong §­êng èng_ke hoach dau thau 30-6-2010" xfId="6967" xr:uid="{00000000-0005-0000-0000-0000A91B0000}"/>
    <cellStyle name="T_Khoi luong §­êng èng_ke hoach dau thau 30-6-2010 2" xfId="6968" xr:uid="{00000000-0005-0000-0000-0000AA1B0000}"/>
    <cellStyle name="T_Khoi luong §­êng èng_ke hoach dau thau 30-6-2010_BIEU KE HOACH  2015 (KTN 6.11 sua)" xfId="6969" xr:uid="{00000000-0005-0000-0000-0000AB1B0000}"/>
    <cellStyle name="T_Khoi luong §­êng èng_QD ke hoach dau thau" xfId="6970" xr:uid="{00000000-0005-0000-0000-0000AC1B0000}"/>
    <cellStyle name="T_Khoi luong §­êng èng_QD ke hoach dau thau 2" xfId="6971" xr:uid="{00000000-0005-0000-0000-0000AD1B0000}"/>
    <cellStyle name="T_Khoi luong §­êng èng_QD ke hoach dau thau_BIEU KE HOACH  2015 (KTN 6.11 sua)" xfId="6972" xr:uid="{00000000-0005-0000-0000-0000AE1B0000}"/>
    <cellStyle name="T_Khoi luong §­êng èng_tinh toan hoang ha" xfId="6973" xr:uid="{00000000-0005-0000-0000-0000AF1B0000}"/>
    <cellStyle name="T_Khoi luong §­êng èng_tinh toan hoang ha 2" xfId="6974" xr:uid="{00000000-0005-0000-0000-0000B01B0000}"/>
    <cellStyle name="T_Khoi luong §­êng èng_tinh toan hoang ha_BIEU KE HOACH  2015 (KTN 6.11 sua)" xfId="6975" xr:uid="{00000000-0005-0000-0000-0000B11B0000}"/>
    <cellStyle name="T_KL san nen Phieng Ot" xfId="6868" xr:uid="{00000000-0005-0000-0000-0000461B0000}"/>
    <cellStyle name="T_KL san nen Phieng Ot 2" xfId="6869" xr:uid="{00000000-0005-0000-0000-0000471B0000}"/>
    <cellStyle name="T_KL san nen Phieng Ot_BIEU KE HOACH  2015 (KTN 6.11 sua)" xfId="6870" xr:uid="{00000000-0005-0000-0000-0000481B0000}"/>
    <cellStyle name="T_Kldao dap" xfId="6871" xr:uid="{00000000-0005-0000-0000-0000491B0000}"/>
    <cellStyle name="T_Kldao dap 2" xfId="6872" xr:uid="{00000000-0005-0000-0000-00004A1B0000}"/>
    <cellStyle name="T_Kldao dap_Bao cao TPCP" xfId="6873" xr:uid="{00000000-0005-0000-0000-00004B1B0000}"/>
    <cellStyle name="T_Kldao dap_Bao cao TPCP 2" xfId="6874" xr:uid="{00000000-0005-0000-0000-00004C1B0000}"/>
    <cellStyle name="T_Kldao dap_Bao cao TPCP_BIEU KE HOACH  2015 (KTN 6.11 sua)" xfId="6875" xr:uid="{00000000-0005-0000-0000-00004D1B0000}"/>
    <cellStyle name="T_Kldao dap_BIEU KE HOACH  2015 (KTN 6.11 sua)" xfId="6876" xr:uid="{00000000-0005-0000-0000-00004E1B0000}"/>
    <cellStyle name="T_Kldao dap_Book1" xfId="6877" xr:uid="{00000000-0005-0000-0000-00004F1B0000}"/>
    <cellStyle name="T_Kldao dap_Book1 2" xfId="6878" xr:uid="{00000000-0005-0000-0000-0000501B0000}"/>
    <cellStyle name="T_Kldao dap_Book1_Bao cao TPCP" xfId="6879" xr:uid="{00000000-0005-0000-0000-0000511B0000}"/>
    <cellStyle name="T_Kldao dap_Book1_Bao cao TPCP 2" xfId="6880" xr:uid="{00000000-0005-0000-0000-0000521B0000}"/>
    <cellStyle name="T_Kldao dap_Book1_Bao cao TPCP_CT 134" xfId="6881" xr:uid="{00000000-0005-0000-0000-0000531B0000}"/>
    <cellStyle name="T_Kldao dap_Book1_BIEU KE HOACH  2015 (KTN 6.11 sua)" xfId="6882" xr:uid="{00000000-0005-0000-0000-0000541B0000}"/>
    <cellStyle name="T_Kldao dap_GVL" xfId="6883" xr:uid="{00000000-0005-0000-0000-0000551B0000}"/>
    <cellStyle name="T_Kldao dap_GVL 2" xfId="6884" xr:uid="{00000000-0005-0000-0000-0000561B0000}"/>
    <cellStyle name="T_Kldao dap_GVL_BIEU KE HOACH  2015 (KTN 6.11 sua)" xfId="6885" xr:uid="{00000000-0005-0000-0000-0000571B0000}"/>
    <cellStyle name="T_Kldao dap_Ke hoach 2010 (theo doi 11-8-2010)" xfId="6886" xr:uid="{00000000-0005-0000-0000-0000581B0000}"/>
    <cellStyle name="T_Kldao dap_Ke hoach 2010 (theo doi 11-8-2010) 2" xfId="6887" xr:uid="{00000000-0005-0000-0000-0000591B0000}"/>
    <cellStyle name="T_Kldao dap_Ke hoach 2010 (theo doi 11-8-2010)_CT 134" xfId="6888" xr:uid="{00000000-0005-0000-0000-00005A1B0000}"/>
    <cellStyle name="T_KTOANKSAT" xfId="6889" xr:uid="{00000000-0005-0000-0000-00005B1B0000}"/>
    <cellStyle name="T_KTOANKSAT 2" xfId="6890" xr:uid="{00000000-0005-0000-0000-00005C1B0000}"/>
    <cellStyle name="T_KTOANKSAT_BIEU KE HOACH  2015 (KTN 6.11 sua)" xfId="6891" xr:uid="{00000000-0005-0000-0000-00005D1B0000}"/>
    <cellStyle name="T_Luy ke thang 1.2016 lai chau" xfId="6976" xr:uid="{00000000-0005-0000-0000-0000B21B0000}"/>
    <cellStyle name="T_MACRO DIR-PTVT-07" xfId="6977" xr:uid="{00000000-0005-0000-0000-0000B31B0000}"/>
    <cellStyle name="T_MACRO DIR-PTVT-07 2" xfId="6978" xr:uid="{00000000-0005-0000-0000-0000B41B0000}"/>
    <cellStyle name="T_MACRO DIR-PTVT-07_BIEU KE HOACH  2015 (KTN 6.11 sua)" xfId="6979" xr:uid="{00000000-0005-0000-0000-0000B51B0000}"/>
    <cellStyle name="T_MACRO DIR-PTVT-07_GVL" xfId="6980" xr:uid="{00000000-0005-0000-0000-0000B61B0000}"/>
    <cellStyle name="T_MACRO DIR-PTVT-07_GVL 2" xfId="6981" xr:uid="{00000000-0005-0000-0000-0000B71B0000}"/>
    <cellStyle name="T_MACRO DIR-PTVT-07_GVL_BIEU KE HOACH  2015 (KTN 6.11 sua)" xfId="6982" xr:uid="{00000000-0005-0000-0000-0000B81B0000}"/>
    <cellStyle name="T_MACRO DIR-PTVT-07_Ke hoach 2010 (theo doi 11-8-2010)" xfId="6983" xr:uid="{00000000-0005-0000-0000-0000B91B0000}"/>
    <cellStyle name="T_MACRO DIR-PTVT-07_Ke hoach 2010 (theo doi 11-8-2010) 2" xfId="6984" xr:uid="{00000000-0005-0000-0000-0000BA1B0000}"/>
    <cellStyle name="T_MACRO DIR-PTVT-07_Ke hoach 2010 (theo doi 11-8-2010)_CT 134" xfId="6985" xr:uid="{00000000-0005-0000-0000-0000BB1B0000}"/>
    <cellStyle name="T_Me_Tri_6_07" xfId="6986" xr:uid="{00000000-0005-0000-0000-0000BC1B0000}"/>
    <cellStyle name="T_Me_Tri_6_07 2" xfId="6987" xr:uid="{00000000-0005-0000-0000-0000BD1B0000}"/>
    <cellStyle name="T_Me_Tri_6_07_BIEU KE HOACH  2015 (KTN 6.11 sua)" xfId="6988" xr:uid="{00000000-0005-0000-0000-0000BE1B0000}"/>
    <cellStyle name="T_N2 thay dat (N1-1)" xfId="6989" xr:uid="{00000000-0005-0000-0000-0000BF1B0000}"/>
    <cellStyle name="T_N2 thay dat (N1-1) 2" xfId="6990" xr:uid="{00000000-0005-0000-0000-0000C01B0000}"/>
    <cellStyle name="T_N2 thay dat (N1-1)_BIEU KE HOACH  2015 (KTN 6.11 sua)" xfId="6991" xr:uid="{00000000-0005-0000-0000-0000C11B0000}"/>
    <cellStyle name="T_Nha lop hoc 8 P" xfId="6995" xr:uid="{00000000-0005-0000-0000-0000C51B0000}"/>
    <cellStyle name="T_Nha lop hoc 8 P 2" xfId="6996" xr:uid="{00000000-0005-0000-0000-0000C61B0000}"/>
    <cellStyle name="T_Nha lop hoc 8 P_BIEU KE HOACH  2015 (KTN 6.11 sua)" xfId="6997" xr:uid="{00000000-0005-0000-0000-0000C71B0000}"/>
    <cellStyle name="T_NPP Khanh Vinh Thai Nguyen - BC KTTB_CTrinh_TB__20_loc__Milk_Yomilk_CK1" xfId="6992" xr:uid="{00000000-0005-0000-0000-0000C21B0000}"/>
    <cellStyle name="T_NPP Khanh Vinh Thai Nguyen - BC KTTB_CTrinh_TB__20_loc__Milk_Yomilk_CK1 2" xfId="6993" xr:uid="{00000000-0005-0000-0000-0000C31B0000}"/>
    <cellStyle name="T_NPP Khanh Vinh Thai Nguyen - BC KTTB_CTrinh_TB__20_loc__Milk_Yomilk_CK1_CT 134" xfId="6994" xr:uid="{00000000-0005-0000-0000-0000C41B0000}"/>
    <cellStyle name="T_Phan tich vat tu" xfId="6998" xr:uid="{00000000-0005-0000-0000-0000C81B0000}"/>
    <cellStyle name="T_Phan tich vat tu 2" xfId="6999" xr:uid="{00000000-0005-0000-0000-0000C91B0000}"/>
    <cellStyle name="T_Phan tich vat tu_BIEU KE HOACH  2015 (KTN 6.11 sua)" xfId="7000" xr:uid="{00000000-0005-0000-0000-0000CA1B0000}"/>
    <cellStyle name="T_Phuong an can doi nam 2008" xfId="7001" xr:uid="{00000000-0005-0000-0000-0000CB1B0000}"/>
    <cellStyle name="T_Phuong an can doi nam 2008 2" xfId="7002" xr:uid="{00000000-0005-0000-0000-0000CC1B0000}"/>
    <cellStyle name="T_Phuong an can doi nam 2008_CT 134" xfId="7003" xr:uid="{00000000-0005-0000-0000-0000CD1B0000}"/>
    <cellStyle name="T_QT di chuyen ca phe" xfId="7004" xr:uid="{00000000-0005-0000-0000-0000CE1B0000}"/>
    <cellStyle name="T_QT di chuyen ca phe 2" xfId="7005" xr:uid="{00000000-0005-0000-0000-0000CF1B0000}"/>
    <cellStyle name="T_QT di chuyen ca phe_dự toán 30a 2013" xfId="7006" xr:uid="{00000000-0005-0000-0000-0000D01B0000}"/>
    <cellStyle name="T_QT di chuyen ca phe_KH 2014" xfId="7007" xr:uid="{00000000-0005-0000-0000-0000D11B0000}"/>
    <cellStyle name="T_QT di chuyen ca phe_Ra soat KH von 2011 (Huy-11-11-11)" xfId="7008" xr:uid="{00000000-0005-0000-0000-0000D21B0000}"/>
    <cellStyle name="T_QT di chuyen ca phe_Ra soat KH von 2011 (Huy-11-11-11) 2" xfId="7009" xr:uid="{00000000-0005-0000-0000-0000D31B0000}"/>
    <cellStyle name="T_QT di chuyen ca phe_Ra soat KH von 2011 (Huy-11-11-11)_BIEU KE HOACH  2015 (KTN 6.11 sua)" xfId="7010" xr:uid="{00000000-0005-0000-0000-0000D41B0000}"/>
    <cellStyle name="T_QT di chuyen ca phe_Viec Huy dang lam" xfId="7011" xr:uid="{00000000-0005-0000-0000-0000D51B0000}"/>
    <cellStyle name="T_QT di chuyen ca phe_Viec Huy dang lam_CT 134" xfId="7012" xr:uid="{00000000-0005-0000-0000-0000D61B0000}"/>
    <cellStyle name="T_Ra soat KH von 2011 (Huy-11-11-11)" xfId="7013" xr:uid="{00000000-0005-0000-0000-0000D71B0000}"/>
    <cellStyle name="T_Ra soat KH von 2011 (Huy-11-11-11) 2" xfId="7014" xr:uid="{00000000-0005-0000-0000-0000D81B0000}"/>
    <cellStyle name="T_Ra soat KH von 2011 (Huy-11-11-11)_BIEU KE HOACH  2015 (KTN 6.11 sua)" xfId="7015" xr:uid="{00000000-0005-0000-0000-0000D91B0000}"/>
    <cellStyle name="T_San Nen TDC P.Ot.suaxls" xfId="7016" xr:uid="{00000000-0005-0000-0000-0000DA1B0000}"/>
    <cellStyle name="T_San Nen TDC P.Ot.suaxls 2" xfId="7017" xr:uid="{00000000-0005-0000-0000-0000DB1B0000}"/>
    <cellStyle name="T_San Nen TDC P.Ot.suaxls_BIEU KE HOACH  2015 (KTN 6.11 sua)" xfId="7018" xr:uid="{00000000-0005-0000-0000-0000DC1B0000}"/>
    <cellStyle name="T_Seagame(BTL)" xfId="7019" xr:uid="{00000000-0005-0000-0000-0000DD1B0000}"/>
    <cellStyle name="T_Sheet1" xfId="7020" xr:uid="{00000000-0005-0000-0000-0000DE1B0000}"/>
    <cellStyle name="T_Sheet1 2" xfId="7021" xr:uid="{00000000-0005-0000-0000-0000DF1B0000}"/>
    <cellStyle name="T_Sheet1 2 2" xfId="7022" xr:uid="{00000000-0005-0000-0000-0000E01B0000}"/>
    <cellStyle name="T_Sheet1_1" xfId="7023" xr:uid="{00000000-0005-0000-0000-0000E11B0000}"/>
    <cellStyle name="T_Sheet1_1 2" xfId="7024" xr:uid="{00000000-0005-0000-0000-0000E21B0000}"/>
    <cellStyle name="T_Sheet1_CT 134" xfId="7025" xr:uid="{00000000-0005-0000-0000-0000E31B0000}"/>
    <cellStyle name="T_Sheet1_StartUp" xfId="7026" xr:uid="{00000000-0005-0000-0000-0000E41B0000}"/>
    <cellStyle name="T_Sheet1_StartUp 2" xfId="7027" xr:uid="{00000000-0005-0000-0000-0000E51B0000}"/>
    <cellStyle name="T_Sheet2" xfId="7028" xr:uid="{00000000-0005-0000-0000-0000E61B0000}"/>
    <cellStyle name="T_Sheet2 2" xfId="7029" xr:uid="{00000000-0005-0000-0000-0000E71B0000}"/>
    <cellStyle name="T_Sheet2_BIEU KE HOACH  2015 (KTN 6.11 sua)" xfId="7030" xr:uid="{00000000-0005-0000-0000-0000E81B0000}"/>
    <cellStyle name="T_Sheet2_bieu tong hop lai kh von 2011 gui phong TH-KTDN" xfId="7031" xr:uid="{00000000-0005-0000-0000-0000E91B0000}"/>
    <cellStyle name="T_Sheet2_bieu tong hop lai kh von 2011 gui phong TH-KTDN 2" xfId="7032" xr:uid="{00000000-0005-0000-0000-0000EA1B0000}"/>
    <cellStyle name="T_Sheet2_bieu tong hop lai kh von 2011 gui phong TH-KTDN_CT 134" xfId="7033" xr:uid="{00000000-0005-0000-0000-0000EB1B0000}"/>
    <cellStyle name="T_Sheet2_Copy of KH PHAN BO VON ĐỐI ỨNG NAM 2011 (30 TY phuong án gop WB)" xfId="7034" xr:uid="{00000000-0005-0000-0000-0000EC1B0000}"/>
    <cellStyle name="T_Sheet2_Copy of KH PHAN BO VON ĐỐI ỨNG NAM 2011 (30 TY phuong án gop WB) 2" xfId="7035" xr:uid="{00000000-0005-0000-0000-0000ED1B0000}"/>
    <cellStyle name="T_Sheet2_Copy of KH PHAN BO VON ĐỐI ỨNG NAM 2011 (30 TY phuong án gop WB)_CT 134" xfId="7036" xr:uid="{00000000-0005-0000-0000-0000EE1B0000}"/>
    <cellStyle name="T_Sheet2_GVL" xfId="7037" xr:uid="{00000000-0005-0000-0000-0000EF1B0000}"/>
    <cellStyle name="T_Sheet2_GVL 2" xfId="7038" xr:uid="{00000000-0005-0000-0000-0000F01B0000}"/>
    <cellStyle name="T_Sheet2_GVL_BIEU KE HOACH  2015 (KTN 6.11 sua)" xfId="7039" xr:uid="{00000000-0005-0000-0000-0000F11B0000}"/>
    <cellStyle name="T_Sheet2_KH Von 2012 gui BKH 1" xfId="7040" xr:uid="{00000000-0005-0000-0000-0000F21B0000}"/>
    <cellStyle name="T_Sheet2_KH Von 2012 gui BKH 1 2" xfId="7041" xr:uid="{00000000-0005-0000-0000-0000F31B0000}"/>
    <cellStyle name="T_Sheet2_KH Von 2012 gui BKH 1_CT 134" xfId="7042" xr:uid="{00000000-0005-0000-0000-0000F41B0000}"/>
    <cellStyle name="T_Sheet2_Tong von ĐTPT" xfId="7043" xr:uid="{00000000-0005-0000-0000-0000F51B0000}"/>
    <cellStyle name="T_Sheet2_Tong von ĐTPT 2" xfId="7044" xr:uid="{00000000-0005-0000-0000-0000F61B0000}"/>
    <cellStyle name="T_Sheet2_Tong von ĐTPT_BIEU KE HOACH  2015 (KTN 6.11 sua)" xfId="7045" xr:uid="{00000000-0005-0000-0000-0000F71B0000}"/>
    <cellStyle name="T_Sin Chai" xfId="7046" xr:uid="{00000000-0005-0000-0000-0000F81B0000}"/>
    <cellStyle name="T_Sin Chai 2" xfId="7047" xr:uid="{00000000-0005-0000-0000-0000F91B0000}"/>
    <cellStyle name="T_Sin Chai_BIEU KE HOACH  2015 (KTN 6.11 sua)" xfId="7048" xr:uid="{00000000-0005-0000-0000-0000FA1B0000}"/>
    <cellStyle name="T_Sin Chai_GVL" xfId="7049" xr:uid="{00000000-0005-0000-0000-0000FB1B0000}"/>
    <cellStyle name="T_Sin Chai_GVL 2" xfId="7050" xr:uid="{00000000-0005-0000-0000-0000FC1B0000}"/>
    <cellStyle name="T_Sin Chai_GVL_BIEU KE HOACH  2015 (KTN 6.11 sua)" xfId="7051" xr:uid="{00000000-0005-0000-0000-0000FD1B0000}"/>
    <cellStyle name="T_Sin Chai_Ke hoach 2010 (theo doi 11-8-2010)" xfId="7052" xr:uid="{00000000-0005-0000-0000-0000FE1B0000}"/>
    <cellStyle name="T_Sin Chai_Ke hoach 2010 (theo doi 11-8-2010) 2" xfId="7053" xr:uid="{00000000-0005-0000-0000-0000FF1B0000}"/>
    <cellStyle name="T_Sin Chai_Ke hoach 2010 (theo doi 11-8-2010)_CT 134" xfId="7054" xr:uid="{00000000-0005-0000-0000-0000001C0000}"/>
    <cellStyle name="T_So GTVT" xfId="7055" xr:uid="{00000000-0005-0000-0000-0000011C0000}"/>
    <cellStyle name="T_So GTVT 2" xfId="7056" xr:uid="{00000000-0005-0000-0000-0000021C0000}"/>
    <cellStyle name="T_So GTVT_CT 134" xfId="7057" xr:uid="{00000000-0005-0000-0000-0000031C0000}"/>
    <cellStyle name="T_StartUp" xfId="7058" xr:uid="{00000000-0005-0000-0000-0000041C0000}"/>
    <cellStyle name="T_sua chua cham trung bay  mien Bac" xfId="7059" xr:uid="{00000000-0005-0000-0000-0000051C0000}"/>
    <cellStyle name="T_sua chua cham trung bay  mien Bac 2" xfId="7060" xr:uid="{00000000-0005-0000-0000-0000061C0000}"/>
    <cellStyle name="T_sua chua cham trung bay  mien Bac_CT 134" xfId="7061" xr:uid="{00000000-0005-0000-0000-0000071C0000}"/>
    <cellStyle name="T_SUA NGAY 17_7 IN" xfId="7062" xr:uid="{00000000-0005-0000-0000-0000081C0000}"/>
    <cellStyle name="T_TDT + duong(8-5-07)" xfId="7063" xr:uid="{00000000-0005-0000-0000-0000091C0000}"/>
    <cellStyle name="T_TDT + duong(8-5-07) 2" xfId="7064" xr:uid="{00000000-0005-0000-0000-00000A1C0000}"/>
    <cellStyle name="T_TDT + duong(8-5-07)_BIEU KE HOACH  2015 (KTN 6.11 sua)" xfId="7065" xr:uid="{00000000-0005-0000-0000-00000B1C0000}"/>
    <cellStyle name="T_TH danh muc 08-09 den ngay 30-8-09" xfId="7166" xr:uid="{00000000-0005-0000-0000-0000701C0000}"/>
    <cellStyle name="T_Tham dinh du toan mat doong - Ban cho moi21-5" xfId="7167" xr:uid="{00000000-0005-0000-0000-0000711C0000}"/>
    <cellStyle name="T_tham_tra_du_toan" xfId="7168" xr:uid="{00000000-0005-0000-0000-0000721C0000}"/>
    <cellStyle name="T_tham_tra_du_toan 2" xfId="7169" xr:uid="{00000000-0005-0000-0000-0000731C0000}"/>
    <cellStyle name="T_tham_tra_du_toan_BIEU KE HOACH  2015 (KTN 6.11 sua)" xfId="7170" xr:uid="{00000000-0005-0000-0000-0000741C0000}"/>
    <cellStyle name="T_Thang 11" xfId="7171" xr:uid="{00000000-0005-0000-0000-0000751C0000}"/>
    <cellStyle name="T_Thang 11 2" xfId="7172" xr:uid="{00000000-0005-0000-0000-0000761C0000}"/>
    <cellStyle name="T_Thang 11_CT 134" xfId="7173" xr:uid="{00000000-0005-0000-0000-0000771C0000}"/>
    <cellStyle name="T_THAU CAT" xfId="7174" xr:uid="{00000000-0005-0000-0000-0000781C0000}"/>
    <cellStyle name="T_THAU CAT 2" xfId="7175" xr:uid="{00000000-0005-0000-0000-0000791C0000}"/>
    <cellStyle name="T_THAU CAT_BIEU KE HOACH  2015 (KTN 6.11 sua)" xfId="7176" xr:uid="{00000000-0005-0000-0000-00007A1C0000}"/>
    <cellStyle name="T_Theo doi CT 135 giai doan 2" xfId="7177" xr:uid="{00000000-0005-0000-0000-00007B1C0000}"/>
    <cellStyle name="T_Theo doi CT 135 giai doan 2 2" xfId="7178" xr:uid="{00000000-0005-0000-0000-00007C1C0000}"/>
    <cellStyle name="T_Theo doi CT 135 giai doan 2_BIEU KE HOACH  2015 (KTN 6.11 sua)" xfId="7179" xr:uid="{00000000-0005-0000-0000-00007D1C0000}"/>
    <cellStyle name="T_Theo doi tien do cong viec Nam 2009" xfId="7180" xr:uid="{00000000-0005-0000-0000-00007E1C0000}"/>
    <cellStyle name="T_Thiet bi" xfId="7181" xr:uid="{00000000-0005-0000-0000-00007F1C0000}"/>
    <cellStyle name="T_Thiet bi_Bao cao danh muc cac cong trinh tren dia ban huyen 4-2010" xfId="7182" xr:uid="{00000000-0005-0000-0000-0000801C0000}"/>
    <cellStyle name="T_Thiet bi_Bieu chi tieu KH 2014 (Huy-04-11)" xfId="7183" xr:uid="{00000000-0005-0000-0000-0000811C0000}"/>
    <cellStyle name="T_Thiet bi_Bieu chi tieu KH 2014 (Huy-04-11) 2" xfId="7184" xr:uid="{00000000-0005-0000-0000-0000821C0000}"/>
    <cellStyle name="T_Thiet bi_bieu ke hoach dau thau" xfId="7185" xr:uid="{00000000-0005-0000-0000-0000831C0000}"/>
    <cellStyle name="T_Thiet bi_bieu ke hoach dau thau 2" xfId="7186" xr:uid="{00000000-0005-0000-0000-0000841C0000}"/>
    <cellStyle name="T_Thiet bi_bieu ke hoach dau thau 2 2" xfId="7187" xr:uid="{00000000-0005-0000-0000-0000851C0000}"/>
    <cellStyle name="T_Thiet bi_bieu ke hoach dau thau truong mam non SKH" xfId="7188" xr:uid="{00000000-0005-0000-0000-0000861C0000}"/>
    <cellStyle name="T_Thiet bi_bieu ke hoach dau thau truong mam non SKH 2" xfId="7189" xr:uid="{00000000-0005-0000-0000-0000871C0000}"/>
    <cellStyle name="T_Thiet bi_bieu ke hoach dau thau truong mam non SKH 2 2" xfId="7190" xr:uid="{00000000-0005-0000-0000-0000881C0000}"/>
    <cellStyle name="T_Thiet bi_bieu ke hoach dau thau truong mam non SKH_BIEU KE HOACH  2015 (KTN 6.11 sua)" xfId="7191" xr:uid="{00000000-0005-0000-0000-0000891C0000}"/>
    <cellStyle name="T_Thiet bi_bieu ke hoach dau thau_BIEU KE HOACH  2015 (KTN 6.11 sua)" xfId="7192" xr:uid="{00000000-0005-0000-0000-00008A1C0000}"/>
    <cellStyle name="T_Thiet bi_bieu tong hop lai kh von 2011 gui phong TH-KTDN" xfId="7193" xr:uid="{00000000-0005-0000-0000-00008B1C0000}"/>
    <cellStyle name="T_Thiet bi_bieu tong hop lai kh von 2011 gui phong TH-KTDN 2" xfId="7194" xr:uid="{00000000-0005-0000-0000-00008C1C0000}"/>
    <cellStyle name="T_Thiet bi_bieu tong hop lai kh von 2011 gui phong TH-KTDN 2 2" xfId="7195" xr:uid="{00000000-0005-0000-0000-00008D1C0000}"/>
    <cellStyle name="T_Thiet bi_bieu tong hop lai kh von 2011 gui phong TH-KTDN_BIEU KE HOACH  2015 (KTN 6.11 sua)" xfId="7196" xr:uid="{00000000-0005-0000-0000-00008E1C0000}"/>
    <cellStyle name="T_Thiet bi_Book1" xfId="7197" xr:uid="{00000000-0005-0000-0000-00008F1C0000}"/>
    <cellStyle name="T_Thiet bi_Book1 2" xfId="7198" xr:uid="{00000000-0005-0000-0000-0000901C0000}"/>
    <cellStyle name="T_Thiet bi_Book1 2 2" xfId="7199" xr:uid="{00000000-0005-0000-0000-0000911C0000}"/>
    <cellStyle name="T_Thiet bi_Book1_1" xfId="7200" xr:uid="{00000000-0005-0000-0000-0000921C0000}"/>
    <cellStyle name="T_Thiet bi_Book1_1 2" xfId="7201" xr:uid="{00000000-0005-0000-0000-0000931C0000}"/>
    <cellStyle name="T_Thiet bi_Book1_1 2 2" xfId="7202" xr:uid="{00000000-0005-0000-0000-0000941C0000}"/>
    <cellStyle name="T_Thiet bi_Book1_1_BIEU KE HOACH  2015 (KTN 6.11 sua)" xfId="7203" xr:uid="{00000000-0005-0000-0000-0000951C0000}"/>
    <cellStyle name="T_Thiet bi_Book1_BIEU KE HOACH  2015 (KTN 6.11 sua)" xfId="7204" xr:uid="{00000000-0005-0000-0000-0000961C0000}"/>
    <cellStyle name="T_Thiet bi_Book1_DTTD chieng chan Tham lai 29-9-2009" xfId="7205" xr:uid="{00000000-0005-0000-0000-0000971C0000}"/>
    <cellStyle name="T_Thiet bi_Book1_DTTD chieng chan Tham lai 29-9-2009 2" xfId="7206" xr:uid="{00000000-0005-0000-0000-0000981C0000}"/>
    <cellStyle name="T_Thiet bi_Book1_DTTD chieng chan Tham lai 29-9-2009 2 2" xfId="7207" xr:uid="{00000000-0005-0000-0000-0000991C0000}"/>
    <cellStyle name="T_Thiet bi_Book1_DTTD chieng chan Tham lai 29-9-2009_BIEU KE HOACH  2015 (KTN 6.11 sua)" xfId="7208" xr:uid="{00000000-0005-0000-0000-00009A1C0000}"/>
    <cellStyle name="T_Thiet bi_Book1_Ke hoach 2010 (theo doi 11-8-2010)" xfId="7209" xr:uid="{00000000-0005-0000-0000-00009B1C0000}"/>
    <cellStyle name="T_Thiet bi_Book1_Ke hoach 2010 (theo doi 11-8-2010) 2" xfId="7210" xr:uid="{00000000-0005-0000-0000-00009C1C0000}"/>
    <cellStyle name="T_Thiet bi_Book1_Ke hoach 2010 (theo doi 11-8-2010) 2 2" xfId="7211" xr:uid="{00000000-0005-0000-0000-00009D1C0000}"/>
    <cellStyle name="T_Thiet bi_Book1_Ke hoach 2010 (theo doi 11-8-2010)_BIEU KE HOACH  2015 (KTN 6.11 sua)" xfId="7212" xr:uid="{00000000-0005-0000-0000-00009E1C0000}"/>
    <cellStyle name="T_Thiet bi_Book1_ke hoach dau thau 30-6-2010" xfId="7213" xr:uid="{00000000-0005-0000-0000-00009F1C0000}"/>
    <cellStyle name="T_Thiet bi_Book1_ke hoach dau thau 30-6-2010 2" xfId="7214" xr:uid="{00000000-0005-0000-0000-0000A01C0000}"/>
    <cellStyle name="T_Thiet bi_Book1_ke hoach dau thau 30-6-2010 2 2" xfId="7215" xr:uid="{00000000-0005-0000-0000-0000A11C0000}"/>
    <cellStyle name="T_Thiet bi_Book1_ke hoach dau thau 30-6-2010_BIEU KE HOACH  2015 (KTN 6.11 sua)" xfId="7216" xr:uid="{00000000-0005-0000-0000-0000A21C0000}"/>
    <cellStyle name="T_Thiet bi_Copy of KH PHAN BO VON ĐỐI ỨNG NAM 2011 (30 TY phuong án gop WB)" xfId="7217" xr:uid="{00000000-0005-0000-0000-0000A31C0000}"/>
    <cellStyle name="T_Thiet bi_Copy of KH PHAN BO VON ĐỐI ỨNG NAM 2011 (30 TY phuong án gop WB) 2" xfId="7218" xr:uid="{00000000-0005-0000-0000-0000A41C0000}"/>
    <cellStyle name="T_Thiet bi_Copy of KH PHAN BO VON ĐỐI ỨNG NAM 2011 (30 TY phuong án gop WB) 2 2" xfId="7219" xr:uid="{00000000-0005-0000-0000-0000A51C0000}"/>
    <cellStyle name="T_Thiet bi_Copy of KH PHAN BO VON ĐỐI ỨNG NAM 2011 (30 TY phuong án gop WB)_BIEU KE HOACH  2015 (KTN 6.11 sua)" xfId="7220" xr:uid="{00000000-0005-0000-0000-0000A61C0000}"/>
    <cellStyle name="T_Thiet bi_DTTD chieng chan Tham lai 29-9-2009" xfId="7221" xr:uid="{00000000-0005-0000-0000-0000A71C0000}"/>
    <cellStyle name="T_Thiet bi_DTTD chieng chan Tham lai 29-9-2009 2" xfId="7222" xr:uid="{00000000-0005-0000-0000-0000A81C0000}"/>
    <cellStyle name="T_Thiet bi_DTTD chieng chan Tham lai 29-9-2009 2 2" xfId="7223" xr:uid="{00000000-0005-0000-0000-0000A91C0000}"/>
    <cellStyle name="T_Thiet bi_DTTD chieng chan Tham lai 29-9-2009_BIEU KE HOACH  2015 (KTN 6.11 sua)" xfId="7224" xr:uid="{00000000-0005-0000-0000-0000AA1C0000}"/>
    <cellStyle name="T_Thiet bi_dự toán 30a 2013" xfId="7229" xr:uid="{00000000-0005-0000-0000-0000AF1C0000}"/>
    <cellStyle name="T_Thiet bi_Du toan nuoc San Thang (GD2)" xfId="7225" xr:uid="{00000000-0005-0000-0000-0000AB1C0000}"/>
    <cellStyle name="T_Thiet bi_Du toan nuoc San Thang (GD2) 2" xfId="7226" xr:uid="{00000000-0005-0000-0000-0000AC1C0000}"/>
    <cellStyle name="T_Thiet bi_Du toan nuoc San Thang (GD2) 2 2" xfId="7227" xr:uid="{00000000-0005-0000-0000-0000AD1C0000}"/>
    <cellStyle name="T_Thiet bi_Du toan nuoc San Thang (GD2)_BIEU KE HOACH  2015 (KTN 6.11 sua)" xfId="7228" xr:uid="{00000000-0005-0000-0000-0000AE1C0000}"/>
    <cellStyle name="T_Thiet bi_Ke hoach 2010 (theo doi 11-8-2010)" xfId="7230" xr:uid="{00000000-0005-0000-0000-0000B01C0000}"/>
    <cellStyle name="T_Thiet bi_Ke hoach 2010 (theo doi 11-8-2010) 2" xfId="7231" xr:uid="{00000000-0005-0000-0000-0000B11C0000}"/>
    <cellStyle name="T_Thiet bi_Ke hoach 2010 (theo doi 11-8-2010) 2 2" xfId="7232" xr:uid="{00000000-0005-0000-0000-0000B21C0000}"/>
    <cellStyle name="T_Thiet bi_Ke hoach 2010 (theo doi 11-8-2010)_BIEU KE HOACH  2015 (KTN 6.11 sua)" xfId="7233" xr:uid="{00000000-0005-0000-0000-0000B31C0000}"/>
    <cellStyle name="T_Thiet bi_ke hoach dau thau 30-6-2010" xfId="7234" xr:uid="{00000000-0005-0000-0000-0000B41C0000}"/>
    <cellStyle name="T_Thiet bi_ke hoach dau thau 30-6-2010 2" xfId="7235" xr:uid="{00000000-0005-0000-0000-0000B51C0000}"/>
    <cellStyle name="T_Thiet bi_ke hoach dau thau 30-6-2010 2 2" xfId="7236" xr:uid="{00000000-0005-0000-0000-0000B61C0000}"/>
    <cellStyle name="T_Thiet bi_ke hoach dau thau 30-6-2010_BIEU KE HOACH  2015 (KTN 6.11 sua)" xfId="7237" xr:uid="{00000000-0005-0000-0000-0000B71C0000}"/>
    <cellStyle name="T_Thiet bi_KH Von 2012 gui BKH 1" xfId="7238" xr:uid="{00000000-0005-0000-0000-0000B81C0000}"/>
    <cellStyle name="T_Thiet bi_KH Von 2012 gui BKH 1 2" xfId="7239" xr:uid="{00000000-0005-0000-0000-0000B91C0000}"/>
    <cellStyle name="T_Thiet bi_KH Von 2012 gui BKH 1 2 2" xfId="7240" xr:uid="{00000000-0005-0000-0000-0000BA1C0000}"/>
    <cellStyle name="T_Thiet bi_KH Von 2012 gui BKH 1_BIEU KE HOACH  2015 (KTN 6.11 sua)" xfId="7241" xr:uid="{00000000-0005-0000-0000-0000BB1C0000}"/>
    <cellStyle name="T_Thiet bi_QD ke hoach dau thau" xfId="7242" xr:uid="{00000000-0005-0000-0000-0000BC1C0000}"/>
    <cellStyle name="T_Thiet bi_QD ke hoach dau thau 2" xfId="7243" xr:uid="{00000000-0005-0000-0000-0000BD1C0000}"/>
    <cellStyle name="T_Thiet bi_QD ke hoach dau thau 2 2" xfId="7244" xr:uid="{00000000-0005-0000-0000-0000BE1C0000}"/>
    <cellStyle name="T_Thiet bi_QD ke hoach dau thau_BIEU KE HOACH  2015 (KTN 6.11 sua)" xfId="7245" xr:uid="{00000000-0005-0000-0000-0000BF1C0000}"/>
    <cellStyle name="T_Thiet bi_Ra soat KH von 2011 (Huy-11-11-11)" xfId="7246" xr:uid="{00000000-0005-0000-0000-0000C01C0000}"/>
    <cellStyle name="T_Thiet bi_Ra soat KH von 2011 (Huy-11-11-11) 2" xfId="7247" xr:uid="{00000000-0005-0000-0000-0000C11C0000}"/>
    <cellStyle name="T_Thiet bi_Ra soat KH von 2011 (Huy-11-11-11) 2 2" xfId="7248" xr:uid="{00000000-0005-0000-0000-0000C21C0000}"/>
    <cellStyle name="T_Thiet bi_Ra soat KH von 2011 (Huy-11-11-11)_BIEU KE HOACH  2015 (KTN 6.11 sua)" xfId="7249" xr:uid="{00000000-0005-0000-0000-0000C31C0000}"/>
    <cellStyle name="T_Thiet bi_tien luong" xfId="7250" xr:uid="{00000000-0005-0000-0000-0000C41C0000}"/>
    <cellStyle name="T_Thiet bi_Tien luong chuan 01" xfId="7251" xr:uid="{00000000-0005-0000-0000-0000C51C0000}"/>
    <cellStyle name="T_Thiet bi_tinh toan hoang ha" xfId="7252" xr:uid="{00000000-0005-0000-0000-0000C61C0000}"/>
    <cellStyle name="T_Thiet bi_tinh toan hoang ha 2" xfId="7253" xr:uid="{00000000-0005-0000-0000-0000C71C0000}"/>
    <cellStyle name="T_Thiet bi_tinh toan hoang ha 2 2" xfId="7254" xr:uid="{00000000-0005-0000-0000-0000C81C0000}"/>
    <cellStyle name="T_Thiet bi_tinh toan hoang ha_BIEU KE HOACH  2015 (KTN 6.11 sua)" xfId="7255" xr:uid="{00000000-0005-0000-0000-0000C91C0000}"/>
    <cellStyle name="T_Thiet bi_Tong von ĐTPT" xfId="7256" xr:uid="{00000000-0005-0000-0000-0000CA1C0000}"/>
    <cellStyle name="T_Thiet bi_Tong von ĐTPT 2" xfId="7257" xr:uid="{00000000-0005-0000-0000-0000CB1C0000}"/>
    <cellStyle name="T_Thiet bi_Tong von ĐTPT 2 2" xfId="7258" xr:uid="{00000000-0005-0000-0000-0000CC1C0000}"/>
    <cellStyle name="T_Thiet bi_Tong von ĐTPT_BIEU KE HOACH  2015 (KTN 6.11 sua)" xfId="7259" xr:uid="{00000000-0005-0000-0000-0000CD1C0000}"/>
    <cellStyle name="T_Thiet bi_Viec Huy dang lam" xfId="7260" xr:uid="{00000000-0005-0000-0000-0000CE1C0000}"/>
    <cellStyle name="T_Thiet bi_Viec Huy dang lam_CT 134" xfId="7261" xr:uid="{00000000-0005-0000-0000-0000CF1C0000}"/>
    <cellStyle name="T_tien luong" xfId="7066" xr:uid="{00000000-0005-0000-0000-00000C1C0000}"/>
    <cellStyle name="T_Tien luong chuan 01" xfId="7067" xr:uid="{00000000-0005-0000-0000-00000D1C0000}"/>
    <cellStyle name="T_tien2004" xfId="7068" xr:uid="{00000000-0005-0000-0000-00000E1C0000}"/>
    <cellStyle name="T_tien2004 2" xfId="7069" xr:uid="{00000000-0005-0000-0000-00000F1C0000}"/>
    <cellStyle name="T_tien2004_BIEU KE HOACH  2015 (KTN 6.11 sua)" xfId="7070" xr:uid="{00000000-0005-0000-0000-0000101C0000}"/>
    <cellStyle name="T_tien2004_bieu ke hoach dau thau" xfId="7071" xr:uid="{00000000-0005-0000-0000-0000111C0000}"/>
    <cellStyle name="T_tien2004_bieu ke hoach dau thau 2" xfId="7072" xr:uid="{00000000-0005-0000-0000-0000121C0000}"/>
    <cellStyle name="T_tien2004_bieu ke hoach dau thau truong mam non SKH" xfId="7073" xr:uid="{00000000-0005-0000-0000-0000131C0000}"/>
    <cellStyle name="T_tien2004_bieu ke hoach dau thau truong mam non SKH 2" xfId="7074" xr:uid="{00000000-0005-0000-0000-0000141C0000}"/>
    <cellStyle name="T_tien2004_bieu ke hoach dau thau truong mam non SKH_BIEU KE HOACH  2015 (KTN 6.11 sua)" xfId="7075" xr:uid="{00000000-0005-0000-0000-0000151C0000}"/>
    <cellStyle name="T_tien2004_bieu ke hoach dau thau_BIEU KE HOACH  2015 (KTN 6.11 sua)" xfId="7076" xr:uid="{00000000-0005-0000-0000-0000161C0000}"/>
    <cellStyle name="T_tien2004_bieu tong hop lai kh von 2011 gui phong TH-KTDN" xfId="7077" xr:uid="{00000000-0005-0000-0000-0000171C0000}"/>
    <cellStyle name="T_tien2004_bieu tong hop lai kh von 2011 gui phong TH-KTDN 2" xfId="7078" xr:uid="{00000000-0005-0000-0000-0000181C0000}"/>
    <cellStyle name="T_tien2004_bieu tong hop lai kh von 2011 gui phong TH-KTDN_BIEU KE HOACH  2015 (KTN 6.11 sua)" xfId="7079" xr:uid="{00000000-0005-0000-0000-0000191C0000}"/>
    <cellStyle name="T_tien2004_Book1" xfId="7080" xr:uid="{00000000-0005-0000-0000-00001A1C0000}"/>
    <cellStyle name="T_tien2004_Book1 2" xfId="7081" xr:uid="{00000000-0005-0000-0000-00001B1C0000}"/>
    <cellStyle name="T_tien2004_Book1_BIEU KE HOACH  2015 (KTN 6.11 sua)" xfId="7082" xr:uid="{00000000-0005-0000-0000-00001C1C0000}"/>
    <cellStyle name="T_tien2004_Book1_Ke hoach 2010 (theo doi 11-8-2010)" xfId="7083" xr:uid="{00000000-0005-0000-0000-00001D1C0000}"/>
    <cellStyle name="T_tien2004_Book1_Ke hoach 2010 (theo doi 11-8-2010)_CT 134" xfId="7084" xr:uid="{00000000-0005-0000-0000-00001E1C0000}"/>
    <cellStyle name="T_tien2004_Copy of KH PHAN BO VON ĐỐI ỨNG NAM 2011 (30 TY phuong án gop WB)" xfId="7085" xr:uid="{00000000-0005-0000-0000-00001F1C0000}"/>
    <cellStyle name="T_tien2004_Copy of KH PHAN BO VON ĐỐI ỨNG NAM 2011 (30 TY phuong án gop WB) 2" xfId="7086" xr:uid="{00000000-0005-0000-0000-0000201C0000}"/>
    <cellStyle name="T_tien2004_Copy of KH PHAN BO VON ĐỐI ỨNG NAM 2011 (30 TY phuong án gop WB)_BIEU KE HOACH  2015 (KTN 6.11 sua)" xfId="7087" xr:uid="{00000000-0005-0000-0000-0000211C0000}"/>
    <cellStyle name="T_tien2004_DT tieu hoc diem TDC ban Cho 28-02-09" xfId="7088" xr:uid="{00000000-0005-0000-0000-0000221C0000}"/>
    <cellStyle name="T_tien2004_DT tieu hoc diem TDC ban Cho 28-02-09 2" xfId="7089" xr:uid="{00000000-0005-0000-0000-0000231C0000}"/>
    <cellStyle name="T_tien2004_DT tieu hoc diem TDC ban Cho 28-02-09_BIEU KE HOACH  2015 (KTN 6.11 sua)" xfId="7090" xr:uid="{00000000-0005-0000-0000-0000241C0000}"/>
    <cellStyle name="T_tien2004_DTTD chieng chan Tham lai 29-9-2009" xfId="7091" xr:uid="{00000000-0005-0000-0000-0000251C0000}"/>
    <cellStyle name="T_tien2004_DTTD chieng chan Tham lai 29-9-2009 2" xfId="7092" xr:uid="{00000000-0005-0000-0000-0000261C0000}"/>
    <cellStyle name="T_tien2004_DTTD chieng chan Tham lai 29-9-2009_BIEU KE HOACH  2015 (KTN 6.11 sua)" xfId="7093" xr:uid="{00000000-0005-0000-0000-0000271C0000}"/>
    <cellStyle name="T_tien2004_GVL" xfId="7094" xr:uid="{00000000-0005-0000-0000-0000281C0000}"/>
    <cellStyle name="T_tien2004_GVL 2" xfId="7095" xr:uid="{00000000-0005-0000-0000-0000291C0000}"/>
    <cellStyle name="T_tien2004_GVL_BIEU KE HOACH  2015 (KTN 6.11 sua)" xfId="7096" xr:uid="{00000000-0005-0000-0000-00002A1C0000}"/>
    <cellStyle name="T_tien2004_Ke hoach 2010 (theo doi 11-8-2010)" xfId="7097" xr:uid="{00000000-0005-0000-0000-00002B1C0000}"/>
    <cellStyle name="T_tien2004_Ke hoach 2010 (theo doi 11-8-2010) 2" xfId="7098" xr:uid="{00000000-0005-0000-0000-00002C1C0000}"/>
    <cellStyle name="T_tien2004_Ke hoach 2010 (theo doi 11-8-2010)_BIEU KE HOACH  2015 (KTN 6.11 sua)" xfId="7099" xr:uid="{00000000-0005-0000-0000-00002D1C0000}"/>
    <cellStyle name="T_tien2004_ke hoach dau thau 30-6-2010" xfId="7100" xr:uid="{00000000-0005-0000-0000-00002E1C0000}"/>
    <cellStyle name="T_tien2004_ke hoach dau thau 30-6-2010 2" xfId="7101" xr:uid="{00000000-0005-0000-0000-00002F1C0000}"/>
    <cellStyle name="T_tien2004_ke hoach dau thau 30-6-2010_BIEU KE HOACH  2015 (KTN 6.11 sua)" xfId="7102" xr:uid="{00000000-0005-0000-0000-0000301C0000}"/>
    <cellStyle name="T_tien2004_KH Von 2012 gui BKH 1" xfId="7103" xr:uid="{00000000-0005-0000-0000-0000311C0000}"/>
    <cellStyle name="T_tien2004_KH Von 2012 gui BKH 1 2" xfId="7104" xr:uid="{00000000-0005-0000-0000-0000321C0000}"/>
    <cellStyle name="T_tien2004_KH Von 2012 gui BKH 1_BIEU KE HOACH  2015 (KTN 6.11 sua)" xfId="7105" xr:uid="{00000000-0005-0000-0000-0000331C0000}"/>
    <cellStyle name="T_tien2004_QD ke hoach dau thau" xfId="7106" xr:uid="{00000000-0005-0000-0000-0000341C0000}"/>
    <cellStyle name="T_tien2004_QD ke hoach dau thau 2" xfId="7107" xr:uid="{00000000-0005-0000-0000-0000351C0000}"/>
    <cellStyle name="T_tien2004_QD ke hoach dau thau_BIEU KE HOACH  2015 (KTN 6.11 sua)" xfId="7108" xr:uid="{00000000-0005-0000-0000-0000361C0000}"/>
    <cellStyle name="T_tien2004_Tienluong" xfId="7109" xr:uid="{00000000-0005-0000-0000-0000371C0000}"/>
    <cellStyle name="T_tien2004_Tienluong 2" xfId="7110" xr:uid="{00000000-0005-0000-0000-0000381C0000}"/>
    <cellStyle name="T_tien2004_Tienluong_BIEU KE HOACH  2015 (KTN 6.11 sua)" xfId="7111" xr:uid="{00000000-0005-0000-0000-0000391C0000}"/>
    <cellStyle name="T_tien2004_tinh toan hoang ha" xfId="7112" xr:uid="{00000000-0005-0000-0000-00003A1C0000}"/>
    <cellStyle name="T_tien2004_tinh toan hoang ha 2" xfId="7113" xr:uid="{00000000-0005-0000-0000-00003B1C0000}"/>
    <cellStyle name="T_tien2004_tinh toan hoang ha_BIEU KE HOACH  2015 (KTN 6.11 sua)" xfId="7114" xr:uid="{00000000-0005-0000-0000-00003C1C0000}"/>
    <cellStyle name="T_tien2004_Tong von ĐTPT" xfId="7115" xr:uid="{00000000-0005-0000-0000-00003D1C0000}"/>
    <cellStyle name="T_tien2004_Tong von ĐTPT 2" xfId="7116" xr:uid="{00000000-0005-0000-0000-00003E1C0000}"/>
    <cellStyle name="T_tien2004_Tong von ĐTPT_BIEU KE HOACH  2015 (KTN 6.11 sua)" xfId="7117" xr:uid="{00000000-0005-0000-0000-00003F1C0000}"/>
    <cellStyle name="T_Tienluong" xfId="7118" xr:uid="{00000000-0005-0000-0000-0000401C0000}"/>
    <cellStyle name="T_Tienluong 2" xfId="7119" xr:uid="{00000000-0005-0000-0000-0000411C0000}"/>
    <cellStyle name="T_Tienluong_BIEU KE HOACH  2015 (KTN 6.11 sua)" xfId="7120" xr:uid="{00000000-0005-0000-0000-0000421C0000}"/>
    <cellStyle name="T_tinh toan hoang ha" xfId="7121" xr:uid="{00000000-0005-0000-0000-0000431C0000}"/>
    <cellStyle name="T_tinh toan hoang ha 2" xfId="7122" xr:uid="{00000000-0005-0000-0000-0000441C0000}"/>
    <cellStyle name="T_tinh toan hoang ha_BIEU KE HOACH  2015 (KTN 6.11 sua)" xfId="7123" xr:uid="{00000000-0005-0000-0000-0000451C0000}"/>
    <cellStyle name="T_TINH TOAN THUY LUC" xfId="7124" xr:uid="{00000000-0005-0000-0000-0000461C0000}"/>
    <cellStyle name="T_TINH TOAN THUY LUC 2" xfId="7125" xr:uid="{00000000-0005-0000-0000-0000471C0000}"/>
    <cellStyle name="T_TINH TOAN THUY LUC_BIEU KE HOACH  2015 (KTN 6.11 sua)" xfId="7126" xr:uid="{00000000-0005-0000-0000-0000481C0000}"/>
    <cellStyle name="T_TINH TOAN THUY LUC_GVL" xfId="7127" xr:uid="{00000000-0005-0000-0000-0000491C0000}"/>
    <cellStyle name="T_TINH TOAN THUY LUC_GVL 2" xfId="7128" xr:uid="{00000000-0005-0000-0000-00004A1C0000}"/>
    <cellStyle name="T_TINH TOAN THUY LUC_GVL_BIEU KE HOACH  2015 (KTN 6.11 sua)" xfId="7129" xr:uid="{00000000-0005-0000-0000-00004B1C0000}"/>
    <cellStyle name="T_TINH TOAN THUY LUC_Ke hoach 2010 (theo doi 11-8-2010)" xfId="7130" xr:uid="{00000000-0005-0000-0000-00004C1C0000}"/>
    <cellStyle name="T_TINH TOAN THUY LUC_Ke hoach 2010 (theo doi 11-8-2010)_CT 134" xfId="7131" xr:uid="{00000000-0005-0000-0000-00004D1C0000}"/>
    <cellStyle name="T_Tong DT_Then Thau26-09" xfId="7132" xr:uid="{00000000-0005-0000-0000-00004E1C0000}"/>
    <cellStyle name="T_Tong DT_Then Thau26-09 2" xfId="7133" xr:uid="{00000000-0005-0000-0000-00004F1C0000}"/>
    <cellStyle name="T_Tong DT_Then Thau26-09_BIEU KE HOACH  2015 (KTN 6.11 sua)" xfId="7134" xr:uid="{00000000-0005-0000-0000-0000501C0000}"/>
    <cellStyle name="T_Tong hop  " xfId="7135" xr:uid="{00000000-0005-0000-0000-0000511C0000}"/>
    <cellStyle name="T_Tong hop gia tri" xfId="7136" xr:uid="{00000000-0005-0000-0000-0000521C0000}"/>
    <cellStyle name="T_Tong hop gia tri 2" xfId="7137" xr:uid="{00000000-0005-0000-0000-0000531C0000}"/>
    <cellStyle name="T_Tong hop gia tri_BIEU KE HOACH  2015 (KTN 6.11 sua)" xfId="7138" xr:uid="{00000000-0005-0000-0000-0000541C0000}"/>
    <cellStyle name="T_Tong von ĐTPT" xfId="7139" xr:uid="{00000000-0005-0000-0000-0000551C0000}"/>
    <cellStyle name="T_Tong von ĐTPT 2" xfId="7140" xr:uid="{00000000-0005-0000-0000-0000561C0000}"/>
    <cellStyle name="T_Tong von ĐTPT_BIEU KE HOACH  2015 (KTN 6.11 sua)" xfId="7141" xr:uid="{00000000-0005-0000-0000-0000571C0000}"/>
    <cellStyle name="T_TT THUY LUC HUOI DAO DANG" xfId="7142" xr:uid="{00000000-0005-0000-0000-0000581C0000}"/>
    <cellStyle name="T_TT THUY LUC HUOI DAO DANG 2" xfId="7143" xr:uid="{00000000-0005-0000-0000-0000591C0000}"/>
    <cellStyle name="T_TT THUY LUC HUOI DAO DANG 2 2" xfId="7144" xr:uid="{00000000-0005-0000-0000-00005A1C0000}"/>
    <cellStyle name="T_TT THUY LUC HUOI DAO DANG 2 3" xfId="7145" xr:uid="{00000000-0005-0000-0000-00005B1C0000}"/>
    <cellStyle name="T_TT THUY LUC HUOI DAO DANG 3" xfId="7146" xr:uid="{00000000-0005-0000-0000-00005C1C0000}"/>
    <cellStyle name="T_TT THUY LUC HUOI DAO DANG 4" xfId="7147" xr:uid="{00000000-0005-0000-0000-00005D1C0000}"/>
    <cellStyle name="T_TT THUY LUC HUOI DAO DANG_BIEU KE HOACH  2015 (KTN 6.11 sua)" xfId="7148" xr:uid="{00000000-0005-0000-0000-00005E1C0000}"/>
    <cellStyle name="T_TT THUY LUC HUOI DAO DANG_GVL" xfId="7149" xr:uid="{00000000-0005-0000-0000-00005F1C0000}"/>
    <cellStyle name="T_TT THUY LUC HUOI DAO DANG_GVL 2" xfId="7150" xr:uid="{00000000-0005-0000-0000-0000601C0000}"/>
    <cellStyle name="T_TT THUY LUC HUOI DAO DANG_GVL 2 2" xfId="7151" xr:uid="{00000000-0005-0000-0000-0000611C0000}"/>
    <cellStyle name="T_TT THUY LUC HUOI DAO DANG_GVL 2 3" xfId="7152" xr:uid="{00000000-0005-0000-0000-0000621C0000}"/>
    <cellStyle name="T_TT THUY LUC HUOI DAO DANG_GVL 3" xfId="7153" xr:uid="{00000000-0005-0000-0000-0000631C0000}"/>
    <cellStyle name="T_TT THUY LUC HUOI DAO DANG_GVL 4" xfId="7154" xr:uid="{00000000-0005-0000-0000-0000641C0000}"/>
    <cellStyle name="T_TT THUY LUC HUOI DAO DANG_GVL_BIEU KE HOACH  2015 (KTN 6.11 sua)" xfId="7155" xr:uid="{00000000-0005-0000-0000-0000651C0000}"/>
    <cellStyle name="T_TT THUY LUC HUOI DAO DANG_Ke hoach 2010 (theo doi 11-8-2010)" xfId="7156" xr:uid="{00000000-0005-0000-0000-0000661C0000}"/>
    <cellStyle name="T_TT THUY LUC HUOI DAO DANG_Ke hoach 2010 (theo doi 11-8-2010) 2" xfId="7157" xr:uid="{00000000-0005-0000-0000-0000671C0000}"/>
    <cellStyle name="T_TT THUY LUC HUOI DAO DANG_Ke hoach 2010 (theo doi 11-8-2010) 3" xfId="7158" xr:uid="{00000000-0005-0000-0000-0000681C0000}"/>
    <cellStyle name="T_TT THUY LUC HUOI DAO DANG_Ke hoach 2010 (theo doi 11-8-2010)_CT 134" xfId="7159" xr:uid="{00000000-0005-0000-0000-0000691C0000}"/>
    <cellStyle name="T_TT.Nam Tam" xfId="7160" xr:uid="{00000000-0005-0000-0000-00006A1C0000}"/>
    <cellStyle name="T_TT.Nam Tam 2" xfId="7161" xr:uid="{00000000-0005-0000-0000-00006B1C0000}"/>
    <cellStyle name="T_TT.Nam Tam 2 2" xfId="7162" xr:uid="{00000000-0005-0000-0000-00006C1C0000}"/>
    <cellStyle name="T_TT.Nam Tam 3" xfId="7163" xr:uid="{00000000-0005-0000-0000-00006D1C0000}"/>
    <cellStyle name="T_TT.Nam Tam 4" xfId="7164" xr:uid="{00000000-0005-0000-0000-00006E1C0000}"/>
    <cellStyle name="T_TT.Nam Tam_BIEU KE HOACH  2015 (KTN 6.11 sua)" xfId="7165" xr:uid="{00000000-0005-0000-0000-00006F1C0000}"/>
    <cellStyle name="T_Viec Huy dang lam" xfId="7262" xr:uid="{00000000-0005-0000-0000-0000D01C0000}"/>
    <cellStyle name="T_Viec Huy dang lam_CT 134" xfId="7263" xr:uid="{00000000-0005-0000-0000-0000D11C0000}"/>
    <cellStyle name="T_ÿÿÿÿÿ" xfId="7264" xr:uid="{00000000-0005-0000-0000-0000D21C0000}"/>
    <cellStyle name="T_ÿÿÿÿÿ 2" xfId="7265" xr:uid="{00000000-0005-0000-0000-0000D31C0000}"/>
    <cellStyle name="T_ÿÿÿÿÿ 2 2" xfId="7266" xr:uid="{00000000-0005-0000-0000-0000D41C0000}"/>
    <cellStyle name="T_ÿÿÿÿÿ 3" xfId="7267" xr:uid="{00000000-0005-0000-0000-0000D51C0000}"/>
    <cellStyle name="T_ÿÿÿÿÿ 4" xfId="7268" xr:uid="{00000000-0005-0000-0000-0000D61C0000}"/>
    <cellStyle name="T_ÿÿÿÿÿ_BIEU KE HOACH  2015 (KTN 6.11 sua)" xfId="7269" xr:uid="{00000000-0005-0000-0000-0000D71C0000}"/>
    <cellStyle name="TD1" xfId="7270" xr:uid="{00000000-0005-0000-0000-0000D81C0000}"/>
    <cellStyle name="TD1 2" xfId="7271" xr:uid="{00000000-0005-0000-0000-0000D91C0000}"/>
    <cellStyle name="TD1 2 2" xfId="7272" xr:uid="{00000000-0005-0000-0000-0000DA1C0000}"/>
    <cellStyle name="TD1 3" xfId="7273" xr:uid="{00000000-0005-0000-0000-0000DB1C0000}"/>
    <cellStyle name="tde" xfId="7274" xr:uid="{00000000-0005-0000-0000-0000DC1C0000}"/>
    <cellStyle name="tde 2" xfId="7275" xr:uid="{00000000-0005-0000-0000-0000DD1C0000}"/>
    <cellStyle name="tde 3" xfId="7276" xr:uid="{00000000-0005-0000-0000-0000DE1C0000}"/>
    <cellStyle name="Text Indent A" xfId="7277" xr:uid="{00000000-0005-0000-0000-0000DF1C0000}"/>
    <cellStyle name="Text Indent A 2" xfId="7278" xr:uid="{00000000-0005-0000-0000-0000E01C0000}"/>
    <cellStyle name="Text Indent A 3" xfId="7279" xr:uid="{00000000-0005-0000-0000-0000E11C0000}"/>
    <cellStyle name="Text Indent B" xfId="7280" xr:uid="{00000000-0005-0000-0000-0000E21C0000}"/>
    <cellStyle name="Text Indent B 2" xfId="7281" xr:uid="{00000000-0005-0000-0000-0000E31C0000}"/>
    <cellStyle name="Text Indent B 2 2" xfId="7282" xr:uid="{00000000-0005-0000-0000-0000E41C0000}"/>
    <cellStyle name="Text Indent B 2 3" xfId="7283" xr:uid="{00000000-0005-0000-0000-0000E51C0000}"/>
    <cellStyle name="Text Indent B 3" xfId="7284" xr:uid="{00000000-0005-0000-0000-0000E61C0000}"/>
    <cellStyle name="Text Indent B 4" xfId="7285" xr:uid="{00000000-0005-0000-0000-0000E71C0000}"/>
    <cellStyle name="Text Indent C" xfId="7286" xr:uid="{00000000-0005-0000-0000-0000E81C0000}"/>
    <cellStyle name="Text Indent C 2" xfId="7287" xr:uid="{00000000-0005-0000-0000-0000E91C0000}"/>
    <cellStyle name="Text Indent C 2 2" xfId="7288" xr:uid="{00000000-0005-0000-0000-0000EA1C0000}"/>
    <cellStyle name="Text Indent C 2 3" xfId="7289" xr:uid="{00000000-0005-0000-0000-0000EB1C0000}"/>
    <cellStyle name="Text Indent C 3" xfId="7290" xr:uid="{00000000-0005-0000-0000-0000EC1C0000}"/>
    <cellStyle name="Text Indent C 4" xfId="7291" xr:uid="{00000000-0005-0000-0000-0000ED1C0000}"/>
    <cellStyle name="th" xfId="31" xr:uid="{00000000-0005-0000-0000-0000271D0000}"/>
    <cellStyle name="th 10" xfId="7418" xr:uid="{00000000-0005-0000-0000-0000281D0000}"/>
    <cellStyle name="þ_x001d_ 10" xfId="7348" xr:uid="{00000000-0005-0000-0000-0000291D0000}"/>
    <cellStyle name="th 11" xfId="7419" xr:uid="{00000000-0005-0000-0000-00002A1D0000}"/>
    <cellStyle name="þ_x001d_ 11" xfId="7349" xr:uid="{00000000-0005-0000-0000-00002B1D0000}"/>
    <cellStyle name="th 12" xfId="7420" xr:uid="{00000000-0005-0000-0000-00002C1D0000}"/>
    <cellStyle name="þ_x001d_ 12" xfId="7350" xr:uid="{00000000-0005-0000-0000-00002D1D0000}"/>
    <cellStyle name="th 13" xfId="7421" xr:uid="{00000000-0005-0000-0000-00002E1D0000}"/>
    <cellStyle name="þ_x001d_ 13" xfId="7351" xr:uid="{00000000-0005-0000-0000-00002F1D0000}"/>
    <cellStyle name="th 14" xfId="7422" xr:uid="{00000000-0005-0000-0000-0000301D0000}"/>
    <cellStyle name="þ_x001d_ 14" xfId="7352" xr:uid="{00000000-0005-0000-0000-0000311D0000}"/>
    <cellStyle name="th 15" xfId="7423" xr:uid="{00000000-0005-0000-0000-0000321D0000}"/>
    <cellStyle name="þ_x001d_ 15" xfId="7353" xr:uid="{00000000-0005-0000-0000-0000331D0000}"/>
    <cellStyle name="th 16" xfId="7424" xr:uid="{00000000-0005-0000-0000-0000341D0000}"/>
    <cellStyle name="þ_x001d_ 16" xfId="7354" xr:uid="{00000000-0005-0000-0000-0000351D0000}"/>
    <cellStyle name="th 17" xfId="7425" xr:uid="{00000000-0005-0000-0000-0000361D0000}"/>
    <cellStyle name="þ_x001d_ 17" xfId="7355" xr:uid="{00000000-0005-0000-0000-0000371D0000}"/>
    <cellStyle name="th 18" xfId="7426" xr:uid="{00000000-0005-0000-0000-0000381D0000}"/>
    <cellStyle name="þ_x001d_ 18" xfId="7356" xr:uid="{00000000-0005-0000-0000-0000391D0000}"/>
    <cellStyle name="th 19" xfId="7427" xr:uid="{00000000-0005-0000-0000-00003A1D0000}"/>
    <cellStyle name="þ_x001d_ 19" xfId="7357" xr:uid="{00000000-0005-0000-0000-00003B1D0000}"/>
    <cellStyle name="þ 2" xfId="7358" xr:uid="{00000000-0005-0000-0000-00003C1D0000}"/>
    <cellStyle name="þ_x001d_ 2" xfId="7359" xr:uid="{00000000-0005-0000-0000-00003D1D0000}"/>
    <cellStyle name="þ 2 2" xfId="7360" xr:uid="{00000000-0005-0000-0000-00003E1D0000}"/>
    <cellStyle name="þ_x001d_ 2 2" xfId="7361" xr:uid="{00000000-0005-0000-0000-00003F1D0000}"/>
    <cellStyle name="th 20" xfId="7428" xr:uid="{00000000-0005-0000-0000-0000401D0000}"/>
    <cellStyle name="þ_x001d_ 20" xfId="7362" xr:uid="{00000000-0005-0000-0000-0000411D0000}"/>
    <cellStyle name="th 21" xfId="7429" xr:uid="{00000000-0005-0000-0000-0000421D0000}"/>
    <cellStyle name="þ_x001d_ 21" xfId="7363" xr:uid="{00000000-0005-0000-0000-0000431D0000}"/>
    <cellStyle name="th 22" xfId="7430" xr:uid="{00000000-0005-0000-0000-0000441D0000}"/>
    <cellStyle name="þ_x001d_ 22" xfId="7364" xr:uid="{00000000-0005-0000-0000-0000451D0000}"/>
    <cellStyle name="th 23" xfId="7431" xr:uid="{00000000-0005-0000-0000-0000461D0000}"/>
    <cellStyle name="þ_x001d_ 23" xfId="7365" xr:uid="{00000000-0005-0000-0000-0000471D0000}"/>
    <cellStyle name="th 24" xfId="7432" xr:uid="{00000000-0005-0000-0000-0000481D0000}"/>
    <cellStyle name="þ_x001d_ 24" xfId="7366" xr:uid="{00000000-0005-0000-0000-0000491D0000}"/>
    <cellStyle name="th 25" xfId="7433" xr:uid="{00000000-0005-0000-0000-00004A1D0000}"/>
    <cellStyle name="þ_x001d_ 25" xfId="7367" xr:uid="{00000000-0005-0000-0000-00004B1D0000}"/>
    <cellStyle name="th 26" xfId="7434" xr:uid="{00000000-0005-0000-0000-00004C1D0000}"/>
    <cellStyle name="þ_x001d_ 26" xfId="7368" xr:uid="{00000000-0005-0000-0000-00004D1D0000}"/>
    <cellStyle name="th 27" xfId="7435" xr:uid="{00000000-0005-0000-0000-00004E1D0000}"/>
    <cellStyle name="þ_x001d_ 27" xfId="7369" xr:uid="{00000000-0005-0000-0000-00004F1D0000}"/>
    <cellStyle name="th 28" xfId="7436" xr:uid="{00000000-0005-0000-0000-0000501D0000}"/>
    <cellStyle name="þ_x001d_ 28" xfId="7370" xr:uid="{00000000-0005-0000-0000-0000511D0000}"/>
    <cellStyle name="th 29" xfId="7437" xr:uid="{00000000-0005-0000-0000-0000521D0000}"/>
    <cellStyle name="þ_x001d_ 29" xfId="7371" xr:uid="{00000000-0005-0000-0000-0000531D0000}"/>
    <cellStyle name="th 3" xfId="7438" xr:uid="{00000000-0005-0000-0000-0000541D0000}"/>
    <cellStyle name="þ_x001d_ 3" xfId="7372" xr:uid="{00000000-0005-0000-0000-0000551D0000}"/>
    <cellStyle name="þ_x001d_ 3 2" xfId="7373" xr:uid="{00000000-0005-0000-0000-0000561D0000}"/>
    <cellStyle name="th 30" xfId="7439" xr:uid="{00000000-0005-0000-0000-0000571D0000}"/>
    <cellStyle name="þ_x001d_ 30" xfId="7374" xr:uid="{00000000-0005-0000-0000-0000581D0000}"/>
    <cellStyle name="th 31" xfId="7440" xr:uid="{00000000-0005-0000-0000-0000591D0000}"/>
    <cellStyle name="þ_x001d_ 31" xfId="7375" xr:uid="{00000000-0005-0000-0000-00005A1D0000}"/>
    <cellStyle name="th 32" xfId="7441" xr:uid="{00000000-0005-0000-0000-00005B1D0000}"/>
    <cellStyle name="þ_x001d_ 32" xfId="7376" xr:uid="{00000000-0005-0000-0000-00005C1D0000}"/>
    <cellStyle name="th 33" xfId="7442" xr:uid="{00000000-0005-0000-0000-00005D1D0000}"/>
    <cellStyle name="þ_x001d_ 33" xfId="7377" xr:uid="{00000000-0005-0000-0000-00005E1D0000}"/>
    <cellStyle name="th 34" xfId="7443" xr:uid="{00000000-0005-0000-0000-00005F1D0000}"/>
    <cellStyle name="þ_x001d_ 34" xfId="7378" xr:uid="{00000000-0005-0000-0000-0000601D0000}"/>
    <cellStyle name="th 35" xfId="7444" xr:uid="{00000000-0005-0000-0000-0000611D0000}"/>
    <cellStyle name="þ_x001d_ 35" xfId="7379" xr:uid="{00000000-0005-0000-0000-0000621D0000}"/>
    <cellStyle name="th 36" xfId="7445" xr:uid="{00000000-0005-0000-0000-0000631D0000}"/>
    <cellStyle name="þ_x001d_ 36" xfId="7380" xr:uid="{00000000-0005-0000-0000-0000641D0000}"/>
    <cellStyle name="th 37" xfId="7446" xr:uid="{00000000-0005-0000-0000-0000651D0000}"/>
    <cellStyle name="þ_x001d_ 37" xfId="7381" xr:uid="{00000000-0005-0000-0000-0000661D0000}"/>
    <cellStyle name="th 38" xfId="7447" xr:uid="{00000000-0005-0000-0000-0000671D0000}"/>
    <cellStyle name="þ_x001d_ 38" xfId="7382" xr:uid="{00000000-0005-0000-0000-0000681D0000}"/>
    <cellStyle name="th 39" xfId="7448" xr:uid="{00000000-0005-0000-0000-0000691D0000}"/>
    <cellStyle name="þ_x001d_ 39" xfId="7383" xr:uid="{00000000-0005-0000-0000-00006A1D0000}"/>
    <cellStyle name="th 4" xfId="7449" xr:uid="{00000000-0005-0000-0000-00006B1D0000}"/>
    <cellStyle name="þ_x001d_ 4" xfId="7384" xr:uid="{00000000-0005-0000-0000-00006C1D0000}"/>
    <cellStyle name="th 40" xfId="7450" xr:uid="{00000000-0005-0000-0000-00006D1D0000}"/>
    <cellStyle name="þ_x001d_ 40" xfId="7385" xr:uid="{00000000-0005-0000-0000-00006E1D0000}"/>
    <cellStyle name="th 41" xfId="7451" xr:uid="{00000000-0005-0000-0000-00006F1D0000}"/>
    <cellStyle name="þ_x001d_ 41" xfId="7386" xr:uid="{00000000-0005-0000-0000-0000701D0000}"/>
    <cellStyle name="th 42" xfId="7452" xr:uid="{00000000-0005-0000-0000-0000711D0000}"/>
    <cellStyle name="þ_x001d_ 42" xfId="7387" xr:uid="{00000000-0005-0000-0000-0000721D0000}"/>
    <cellStyle name="th 43" xfId="7453" xr:uid="{00000000-0005-0000-0000-0000731D0000}"/>
    <cellStyle name="þ_x001d_ 43" xfId="7388" xr:uid="{00000000-0005-0000-0000-0000741D0000}"/>
    <cellStyle name="th 44" xfId="7454" xr:uid="{00000000-0005-0000-0000-0000751D0000}"/>
    <cellStyle name="þ_x001d_ 44" xfId="7389" xr:uid="{00000000-0005-0000-0000-0000761D0000}"/>
    <cellStyle name="th 45" xfId="7455" xr:uid="{00000000-0005-0000-0000-0000771D0000}"/>
    <cellStyle name="þ_x001d_ 45" xfId="7390" xr:uid="{00000000-0005-0000-0000-0000781D0000}"/>
    <cellStyle name="th 46" xfId="7456" xr:uid="{00000000-0005-0000-0000-0000791D0000}"/>
    <cellStyle name="þ_x001d_ 46" xfId="7391" xr:uid="{00000000-0005-0000-0000-00007A1D0000}"/>
    <cellStyle name="th 47" xfId="7457" xr:uid="{00000000-0005-0000-0000-00007B1D0000}"/>
    <cellStyle name="þ_x001d_ 47" xfId="7392" xr:uid="{00000000-0005-0000-0000-00007C1D0000}"/>
    <cellStyle name="th 48" xfId="7458" xr:uid="{00000000-0005-0000-0000-00007D1D0000}"/>
    <cellStyle name="þ_x001d_ 48" xfId="7393" xr:uid="{00000000-0005-0000-0000-00007E1D0000}"/>
    <cellStyle name="th 49" xfId="7459" xr:uid="{00000000-0005-0000-0000-00007F1D0000}"/>
    <cellStyle name="þ_x001d_ 49" xfId="7394" xr:uid="{00000000-0005-0000-0000-0000801D0000}"/>
    <cellStyle name="th 5" xfId="7460" xr:uid="{00000000-0005-0000-0000-0000811D0000}"/>
    <cellStyle name="þ_x001d_ 5" xfId="7395" xr:uid="{00000000-0005-0000-0000-0000821D0000}"/>
    <cellStyle name="th 50" xfId="7461" xr:uid="{00000000-0005-0000-0000-0000831D0000}"/>
    <cellStyle name="þ_x001d_ 50" xfId="7396" xr:uid="{00000000-0005-0000-0000-0000841D0000}"/>
    <cellStyle name="th 51" xfId="7462" xr:uid="{00000000-0005-0000-0000-0000851D0000}"/>
    <cellStyle name="þ_x001d_ 51" xfId="7397" xr:uid="{00000000-0005-0000-0000-0000861D0000}"/>
    <cellStyle name="th 52" xfId="7463" xr:uid="{00000000-0005-0000-0000-0000871D0000}"/>
    <cellStyle name="þ_x001d_ 52" xfId="7398" xr:uid="{00000000-0005-0000-0000-0000881D0000}"/>
    <cellStyle name="th 53" xfId="7464" xr:uid="{00000000-0005-0000-0000-0000891D0000}"/>
    <cellStyle name="þ_x001d_ 53" xfId="7399" xr:uid="{00000000-0005-0000-0000-00008A1D0000}"/>
    <cellStyle name="th 54" xfId="7465" xr:uid="{00000000-0005-0000-0000-00008B1D0000}"/>
    <cellStyle name="þ_x001d_ 54" xfId="7400" xr:uid="{00000000-0005-0000-0000-00008C1D0000}"/>
    <cellStyle name="th 55" xfId="7466" xr:uid="{00000000-0005-0000-0000-00008D1D0000}"/>
    <cellStyle name="þ_x001d_ 55" xfId="7401" xr:uid="{00000000-0005-0000-0000-00008E1D0000}"/>
    <cellStyle name="th 56" xfId="7467" xr:uid="{00000000-0005-0000-0000-00008F1D0000}"/>
    <cellStyle name="þ_x001d_ 56" xfId="7402" xr:uid="{00000000-0005-0000-0000-0000901D0000}"/>
    <cellStyle name="th 57" xfId="7468" xr:uid="{00000000-0005-0000-0000-0000911D0000}"/>
    <cellStyle name="þ_x001d_ 57" xfId="7403" xr:uid="{00000000-0005-0000-0000-0000921D0000}"/>
    <cellStyle name="th 58" xfId="7469" xr:uid="{00000000-0005-0000-0000-0000931D0000}"/>
    <cellStyle name="þ_x001d_ 58" xfId="7404" xr:uid="{00000000-0005-0000-0000-0000941D0000}"/>
    <cellStyle name="th 59" xfId="7470" xr:uid="{00000000-0005-0000-0000-0000951D0000}"/>
    <cellStyle name="þ_x001d_ 59" xfId="7405" xr:uid="{00000000-0005-0000-0000-0000961D0000}"/>
    <cellStyle name="th 6" xfId="7471" xr:uid="{00000000-0005-0000-0000-0000971D0000}"/>
    <cellStyle name="þ_x001d_ 6" xfId="7406" xr:uid="{00000000-0005-0000-0000-0000981D0000}"/>
    <cellStyle name="th 60" xfId="7472" xr:uid="{00000000-0005-0000-0000-0000991D0000}"/>
    <cellStyle name="þ_x001d_ 60" xfId="7407" xr:uid="{00000000-0005-0000-0000-00009A1D0000}"/>
    <cellStyle name="þ_x001d_ 61" xfId="7408" xr:uid="{00000000-0005-0000-0000-00009B1D0000}"/>
    <cellStyle name="th 7" xfId="7473" xr:uid="{00000000-0005-0000-0000-00009C1D0000}"/>
    <cellStyle name="þ_x001d_ 7" xfId="7409" xr:uid="{00000000-0005-0000-0000-00009D1D0000}"/>
    <cellStyle name="th 8" xfId="7474" xr:uid="{00000000-0005-0000-0000-00009E1D0000}"/>
    <cellStyle name="þ_x001d_ 8" xfId="7410" xr:uid="{00000000-0005-0000-0000-00009F1D0000}"/>
    <cellStyle name="th 9" xfId="7475" xr:uid="{00000000-0005-0000-0000-0000A01D0000}"/>
    <cellStyle name="þ_x001d_ 9" xfId="7411" xr:uid="{00000000-0005-0000-0000-0000A11D0000}"/>
    <cellStyle name="þ_Bieu chi tieu KH 2014 (Huy-04-11)" xfId="8272" xr:uid="{00000000-0005-0000-0000-0000A21D0000}"/>
    <cellStyle name="th_BIEU KE HOACH  2015 (KTN 6.11 sua)" xfId="7476" xr:uid="{00000000-0005-0000-0000-0000A31D0000}"/>
    <cellStyle name="þ_x001d__BIEU KE HOACH  2015 (KTN 6.11 sua)" xfId="8279" xr:uid="{00000000-0005-0000-0000-0000A41D0000}"/>
    <cellStyle name="þ_Copy of Biểu BC điều chỉnh chỉ tiêu NN các huyện chia tách 404 ngay 23.5" xfId="8280" xr:uid="{00000000-0005-0000-0000-0000A51D0000}"/>
    <cellStyle name="þ_Copy of Biểu BC điều chỉnh chỉ tiêu NN các huyện chia tách 404 ngay 23.5 2" xfId="8281" xr:uid="{00000000-0005-0000-0000-0000A61D0000}"/>
    <cellStyle name="þ_Copy of Biểu BC điều chỉnh chỉ tiêu NN các huyện chia tách 404 ngay 23.5 3" xfId="8282" xr:uid="{00000000-0005-0000-0000-0000A71D0000}"/>
    <cellStyle name="þ_Dự kiến danh mục đầu tư NTM năm 2015" xfId="7477" xr:uid="{00000000-0005-0000-0000-0000AA1D0000}"/>
    <cellStyle name="þ_DU THAO BCKT LChâu" xfId="8283" xr:uid="{00000000-0005-0000-0000-0000A81D0000}"/>
    <cellStyle name="þ_DU THAO BCKT LChâu 2" xfId="8284" xr:uid="{00000000-0005-0000-0000-0000A91D0000}"/>
    <cellStyle name="þ_Viec Huy dang lam" xfId="7478" xr:uid="{00000000-0005-0000-0000-0000AB1D0000}"/>
    <cellStyle name="than" xfId="8277" xr:uid="{00000000-0005-0000-0000-0000AC1D0000}"/>
    <cellStyle name="than 2" xfId="8251" xr:uid="{00000000-0005-0000-0000-0000AD1D0000}"/>
    <cellStyle name="than 3" xfId="8252" xr:uid="{00000000-0005-0000-0000-0000AE1D0000}"/>
    <cellStyle name="Thanh" xfId="8253" xr:uid="{00000000-0005-0000-0000-0000AF1D0000}"/>
    <cellStyle name="Thanh 2" xfId="8254" xr:uid="{00000000-0005-0000-0000-0000B01D0000}"/>
    <cellStyle name="Thanh 2 2" xfId="8255" xr:uid="{00000000-0005-0000-0000-0000B11D0000}"/>
    <cellStyle name="Thanh 2 3" xfId="8256" xr:uid="{00000000-0005-0000-0000-0000B21D0000}"/>
    <cellStyle name="Thanh 3" xfId="8257" xr:uid="{00000000-0005-0000-0000-0000B31D0000}"/>
    <cellStyle name="Thanh 4" xfId="8258" xr:uid="{00000000-0005-0000-0000-0000B41D0000}"/>
    <cellStyle name="þ_x001d_ð" xfId="7412" xr:uid="{00000000-0005-0000-0000-0000B51D0000}"/>
    <cellStyle name="þ_x001d_ð 2" xfId="7413" xr:uid="{00000000-0005-0000-0000-0000B61D0000}"/>
    <cellStyle name="þ_x001d_ð 2 2" xfId="7414" xr:uid="{00000000-0005-0000-0000-0000B71D0000}"/>
    <cellStyle name="þ_x001d_ð 3" xfId="7415" xr:uid="{00000000-0005-0000-0000-0000B81D0000}"/>
    <cellStyle name="þ_x001d_ð 4" xfId="7416" xr:uid="{00000000-0005-0000-0000-0000B91D0000}"/>
    <cellStyle name="þ_x001d_ð¤_x000c_¯" xfId="7417" xr:uid="{00000000-0005-0000-0000-0000BA1D0000}"/>
    <cellStyle name="þ_x001d_ð¤_x000c_¯ 2" xfId="8243" xr:uid="{00000000-0005-0000-0000-0000BB1D0000}"/>
    <cellStyle name="þ_x001d_ð¤_x000c_¯ 3" xfId="8273" xr:uid="{00000000-0005-0000-0000-0000BC1D0000}"/>
    <cellStyle name="þ_x001d_ð¤_x000c_¯þ_x0014__x000d_" xfId="8244" xr:uid="{00000000-0005-0000-0000-0000BD1D0000}"/>
    <cellStyle name="þ_x001d_ð¤_x000c_¯þ_x0014__x000d_ 2" xfId="8245" xr:uid="{00000000-0005-0000-0000-0000BE1D0000}"/>
    <cellStyle name="þ_x001d_ð¤_x000c_¯þ_x0014__x000d_ 3" xfId="8246" xr:uid="{00000000-0005-0000-0000-0000BF1D0000}"/>
    <cellStyle name="þ_x001d_ð¤_x000c_¯þ_x0014__x000d_¨þU" xfId="8247" xr:uid="{00000000-0005-0000-0000-0000C01D0000}"/>
    <cellStyle name="þ_x001d_ð¤_x000c_¯þ_x0014__x000d_¨þU_x0001_" xfId="8248" xr:uid="{00000000-0005-0000-0000-0000C11D0000}"/>
    <cellStyle name="þ_x001d_ð¤_x000c_¯þ_x0014__x000d_¨þU 10" xfId="8249" xr:uid="{00000000-0005-0000-0000-0000C21D0000}"/>
    <cellStyle name="þ_x001d_ð¤_x000c_¯þ_x0014__x000d_¨þU_x0001_ 10" xfId="8250" xr:uid="{00000000-0005-0000-0000-0000C31D0000}"/>
    <cellStyle name="þ_x001d_ð¤_x000c_¯þ_x0014__x000d_¨þU 11" xfId="8274" xr:uid="{00000000-0005-0000-0000-0000C41D0000}"/>
    <cellStyle name="þ_x001d_ð¤_x000c_¯þ_x0014__x000d_¨þU_x0001_ 11" xfId="8275" xr:uid="{00000000-0005-0000-0000-0000C51D0000}"/>
    <cellStyle name="þ_x001d_ð¤_x000c_¯þ_x0014__x000d_¨þU 12" xfId="8276" xr:uid="{00000000-0005-0000-0000-0000C61D0000}"/>
    <cellStyle name="þ_x001d_ð¤_x000c_¯þ_x0014__x000d_¨þU_x0001_ 12" xfId="7479" xr:uid="{00000000-0005-0000-0000-0000C71D0000}"/>
    <cellStyle name="þ_x001d_ð¤_x000c_¯þ_x0014__x000d_¨þU 13" xfId="7480" xr:uid="{00000000-0005-0000-0000-0000C81D0000}"/>
    <cellStyle name="þ_x001d_ð¤_x000c_¯þ_x0014__x000d_¨þU_x0001_ 13" xfId="7481" xr:uid="{00000000-0005-0000-0000-0000C91D0000}"/>
    <cellStyle name="þ_x001d_ð¤_x000c_¯þ_x0014__x000d_¨þU 14" xfId="7482" xr:uid="{00000000-0005-0000-0000-0000CA1D0000}"/>
    <cellStyle name="þ_x001d_ð¤_x000c_¯þ_x0014__x000d_¨þU_x0001_ 14" xfId="7483" xr:uid="{00000000-0005-0000-0000-0000CB1D0000}"/>
    <cellStyle name="þ_x001d_ð¤_x000c_¯þ_x0014__x000d_¨þU 15" xfId="7484" xr:uid="{00000000-0005-0000-0000-0000CC1D0000}"/>
    <cellStyle name="þ_x001d_ð¤_x000c_¯þ_x0014__x000d_¨þU_x0001_ 15" xfId="7485" xr:uid="{00000000-0005-0000-0000-0000CD1D0000}"/>
    <cellStyle name="þ_x001d_ð¤_x000c_¯þ_x0014__x000d_¨þU 16" xfId="7486" xr:uid="{00000000-0005-0000-0000-0000CE1D0000}"/>
    <cellStyle name="þ_x001d_ð¤_x000c_¯þ_x0014__x000d_¨þU_x0001_ 16" xfId="7487" xr:uid="{00000000-0005-0000-0000-0000CF1D0000}"/>
    <cellStyle name="þ_x001d_ð¤_x000c_¯þ_x0014__x000d_¨þU 17" xfId="7488" xr:uid="{00000000-0005-0000-0000-0000D01D0000}"/>
    <cellStyle name="þ_x001d_ð¤_x000c_¯þ_x0014__x000d_¨þU_x0001_ 17" xfId="7489" xr:uid="{00000000-0005-0000-0000-0000D11D0000}"/>
    <cellStyle name="þ_x001d_ð¤_x000c_¯þ_x0014__x000d_¨þU 18" xfId="7490" xr:uid="{00000000-0005-0000-0000-0000D21D0000}"/>
    <cellStyle name="þ_x001d_ð¤_x000c_¯þ_x0014__x000d_¨þU_x0001_ 18" xfId="7491" xr:uid="{00000000-0005-0000-0000-0000D31D0000}"/>
    <cellStyle name="þ_x001d_ð¤_x000c_¯þ_x0014__x000d_¨þU 19" xfId="7492" xr:uid="{00000000-0005-0000-0000-0000D41D0000}"/>
    <cellStyle name="þ_x001d_ð¤_x000c_¯þ_x0014__x000d_¨þU_x0001_ 19" xfId="7493" xr:uid="{00000000-0005-0000-0000-0000D51D0000}"/>
    <cellStyle name="þ_x001d_ð¤_x000c_¯þ_x0014__x000d_¨þU 2" xfId="7494" xr:uid="{00000000-0005-0000-0000-0000D61D0000}"/>
    <cellStyle name="þ_x001d_ð¤_x000c_¯þ_x0014__x000d_¨þU_x0001_ 2" xfId="7495" xr:uid="{00000000-0005-0000-0000-0000D71D0000}"/>
    <cellStyle name="þ_x001d_ð¤_x000c_¯þ_x0014__x000d_¨þU 20" xfId="7496" xr:uid="{00000000-0005-0000-0000-0000D81D0000}"/>
    <cellStyle name="þ_x001d_ð¤_x000c_¯þ_x0014__x000d_¨þU_x0001_ 20" xfId="7497" xr:uid="{00000000-0005-0000-0000-0000D91D0000}"/>
    <cellStyle name="þ_x001d_ð¤_x000c_¯þ_x0014__x000d_¨þU 21" xfId="7498" xr:uid="{00000000-0005-0000-0000-0000DA1D0000}"/>
    <cellStyle name="þ_x001d_ð¤_x000c_¯þ_x0014__x000d_¨þU_x0001_ 21" xfId="7499" xr:uid="{00000000-0005-0000-0000-0000DB1D0000}"/>
    <cellStyle name="þ_x001d_ð¤_x000c_¯þ_x0014__x000d_¨þU 22" xfId="7500" xr:uid="{00000000-0005-0000-0000-0000DC1D0000}"/>
    <cellStyle name="þ_x001d_ð¤_x000c_¯þ_x0014__x000d_¨þU_x0001_ 22" xfId="7501" xr:uid="{00000000-0005-0000-0000-0000DD1D0000}"/>
    <cellStyle name="þ_x001d_ð¤_x000c_¯þ_x0014__x000d_¨þU 23" xfId="7502" xr:uid="{00000000-0005-0000-0000-0000DE1D0000}"/>
    <cellStyle name="þ_x001d_ð¤_x000c_¯þ_x0014__x000d_¨þU_x0001_ 23" xfId="7503" xr:uid="{00000000-0005-0000-0000-0000DF1D0000}"/>
    <cellStyle name="þ_x001d_ð¤_x000c_¯þ_x0014__x000d_¨þU 24" xfId="7504" xr:uid="{00000000-0005-0000-0000-0000E01D0000}"/>
    <cellStyle name="þ_x001d_ð¤_x000c_¯þ_x0014__x000d_¨þU_x0001_ 24" xfId="7505" xr:uid="{00000000-0005-0000-0000-0000E11D0000}"/>
    <cellStyle name="þ_x001d_ð¤_x000c_¯þ_x0014__x000d_¨þU 25" xfId="7506" xr:uid="{00000000-0005-0000-0000-0000E21D0000}"/>
    <cellStyle name="þ_x001d_ð¤_x000c_¯þ_x0014__x000d_¨þU_x0001_ 25" xfId="7507" xr:uid="{00000000-0005-0000-0000-0000E31D0000}"/>
    <cellStyle name="þ_x001d_ð¤_x000c_¯þ_x0014__x000d_¨þU 26" xfId="7508" xr:uid="{00000000-0005-0000-0000-0000E41D0000}"/>
    <cellStyle name="þ_x001d_ð¤_x000c_¯þ_x0014__x000d_¨þU_x0001_ 26" xfId="7509" xr:uid="{00000000-0005-0000-0000-0000E51D0000}"/>
    <cellStyle name="þ_x001d_ð¤_x000c_¯þ_x0014__x000d_¨þU 27" xfId="7510" xr:uid="{00000000-0005-0000-0000-0000E61D0000}"/>
    <cellStyle name="þ_x001d_ð¤_x000c_¯þ_x0014__x000d_¨þU_x0001_ 27" xfId="7511" xr:uid="{00000000-0005-0000-0000-0000E71D0000}"/>
    <cellStyle name="þ_x001d_ð¤_x000c_¯þ_x0014__x000d_¨þU 28" xfId="7512" xr:uid="{00000000-0005-0000-0000-0000E81D0000}"/>
    <cellStyle name="þ_x001d_ð¤_x000c_¯þ_x0014__x000d_¨þU_x0001_ 28" xfId="7513" xr:uid="{00000000-0005-0000-0000-0000E91D0000}"/>
    <cellStyle name="þ_x001d_ð¤_x000c_¯þ_x0014__x000d_¨þU 29" xfId="7514" xr:uid="{00000000-0005-0000-0000-0000EA1D0000}"/>
    <cellStyle name="þ_x001d_ð¤_x000c_¯þ_x0014__x000d_¨þU_x0001_ 29" xfId="7515" xr:uid="{00000000-0005-0000-0000-0000EB1D0000}"/>
    <cellStyle name="þ_x001d_ð¤_x000c_¯þ_x0014__x000d_¨þU 3" xfId="7516" xr:uid="{00000000-0005-0000-0000-0000EC1D0000}"/>
    <cellStyle name="þ_x001d_ð¤_x000c_¯þ_x0014__x000d_¨þU_x0001_ 3" xfId="7517" xr:uid="{00000000-0005-0000-0000-0000ED1D0000}"/>
    <cellStyle name="þ_x001d_ð¤_x000c_¯þ_x0014__x000d_¨þU 30" xfId="7518" xr:uid="{00000000-0005-0000-0000-0000EE1D0000}"/>
    <cellStyle name="þ_x001d_ð¤_x000c_¯þ_x0014__x000d_¨þU_x0001_ 30" xfId="7519" xr:uid="{00000000-0005-0000-0000-0000EF1D0000}"/>
    <cellStyle name="þ_x001d_ð¤_x000c_¯þ_x0014__x000d_¨þU 31" xfId="7520" xr:uid="{00000000-0005-0000-0000-0000F01D0000}"/>
    <cellStyle name="þ_x001d_ð¤_x000c_¯þ_x0014__x000d_¨þU_x0001_ 31" xfId="7521" xr:uid="{00000000-0005-0000-0000-0000F11D0000}"/>
    <cellStyle name="þ_x001d_ð¤_x000c_¯þ_x0014__x000d_¨þU 32" xfId="7522" xr:uid="{00000000-0005-0000-0000-0000F21D0000}"/>
    <cellStyle name="þ_x001d_ð¤_x000c_¯þ_x0014__x000d_¨þU_x0001_ 32" xfId="7523" xr:uid="{00000000-0005-0000-0000-0000F31D0000}"/>
    <cellStyle name="þ_x001d_ð¤_x000c_¯þ_x0014__x000d_¨þU 33" xfId="7524" xr:uid="{00000000-0005-0000-0000-0000F41D0000}"/>
    <cellStyle name="þ_x001d_ð¤_x000c_¯þ_x0014__x000d_¨þU_x0001_ 33" xfId="7525" xr:uid="{00000000-0005-0000-0000-0000F51D0000}"/>
    <cellStyle name="þ_x001d_ð¤_x000c_¯þ_x0014__x000d_¨þU 34" xfId="7526" xr:uid="{00000000-0005-0000-0000-0000F61D0000}"/>
    <cellStyle name="þ_x001d_ð¤_x000c_¯þ_x0014__x000d_¨þU_x0001_ 34" xfId="7527" xr:uid="{00000000-0005-0000-0000-0000F71D0000}"/>
    <cellStyle name="þ_x001d_ð¤_x000c_¯þ_x0014__x000d_¨þU 35" xfId="7528" xr:uid="{00000000-0005-0000-0000-0000F81D0000}"/>
    <cellStyle name="þ_x001d_ð¤_x000c_¯þ_x0014__x000d_¨þU_x0001_ 35" xfId="7529" xr:uid="{00000000-0005-0000-0000-0000F91D0000}"/>
    <cellStyle name="þ_x001d_ð¤_x000c_¯þ_x0014__x000d_¨þU 36" xfId="7530" xr:uid="{00000000-0005-0000-0000-0000FA1D0000}"/>
    <cellStyle name="þ_x001d_ð¤_x000c_¯þ_x0014__x000d_¨þU_x0001_ 36" xfId="7531" xr:uid="{00000000-0005-0000-0000-0000FB1D0000}"/>
    <cellStyle name="þ_x001d_ð¤_x000c_¯þ_x0014__x000d_¨þU 37" xfId="7532" xr:uid="{00000000-0005-0000-0000-0000FC1D0000}"/>
    <cellStyle name="þ_x001d_ð¤_x000c_¯þ_x0014__x000d_¨þU_x0001_ 37" xfId="7533" xr:uid="{00000000-0005-0000-0000-0000FD1D0000}"/>
    <cellStyle name="þ_x001d_ð¤_x000c_¯þ_x0014__x000d_¨þU 38" xfId="7534" xr:uid="{00000000-0005-0000-0000-0000FE1D0000}"/>
    <cellStyle name="þ_x001d_ð¤_x000c_¯þ_x0014__x000d_¨þU_x0001_ 38" xfId="7535" xr:uid="{00000000-0005-0000-0000-0000FF1D0000}"/>
    <cellStyle name="þ_x001d_ð¤_x000c_¯þ_x0014__x000d_¨þU 39" xfId="7536" xr:uid="{00000000-0005-0000-0000-0000001E0000}"/>
    <cellStyle name="þ_x001d_ð¤_x000c_¯þ_x0014__x000d_¨þU_x0001_ 39" xfId="7537" xr:uid="{00000000-0005-0000-0000-0000011E0000}"/>
    <cellStyle name="þ_x001d_ð¤_x000c_¯þ_x0014__x000d_¨þU 4" xfId="7538" xr:uid="{00000000-0005-0000-0000-0000021E0000}"/>
    <cellStyle name="þ_x001d_ð¤_x000c_¯þ_x0014__x000d_¨þU_x0001_ 4" xfId="7539" xr:uid="{00000000-0005-0000-0000-0000031E0000}"/>
    <cellStyle name="þ_x001d_ð¤_x000c_¯þ_x0014__x000d_¨þU 40" xfId="7540" xr:uid="{00000000-0005-0000-0000-0000041E0000}"/>
    <cellStyle name="þ_x001d_ð¤_x000c_¯þ_x0014__x000d_¨þU_x0001_ 40" xfId="7541" xr:uid="{00000000-0005-0000-0000-0000051E0000}"/>
    <cellStyle name="þ_x001d_ð¤_x000c_¯þ_x0014__x000d_¨þU 41" xfId="7542" xr:uid="{00000000-0005-0000-0000-0000061E0000}"/>
    <cellStyle name="þ_x001d_ð¤_x000c_¯þ_x0014__x000d_¨þU_x0001_ 41" xfId="7543" xr:uid="{00000000-0005-0000-0000-0000071E0000}"/>
    <cellStyle name="þ_x001d_ð¤_x000c_¯þ_x0014__x000d_¨þU 42" xfId="7544" xr:uid="{00000000-0005-0000-0000-0000081E0000}"/>
    <cellStyle name="þ_x001d_ð¤_x000c_¯þ_x0014__x000d_¨þU_x0001_ 42" xfId="7545" xr:uid="{00000000-0005-0000-0000-0000091E0000}"/>
    <cellStyle name="þ_x001d_ð¤_x000c_¯þ_x0014__x000d_¨þU 43" xfId="7546" xr:uid="{00000000-0005-0000-0000-00000A1E0000}"/>
    <cellStyle name="þ_x001d_ð¤_x000c_¯þ_x0014__x000d_¨þU_x0001_ 43" xfId="7547" xr:uid="{00000000-0005-0000-0000-00000B1E0000}"/>
    <cellStyle name="þ_x001d_ð¤_x000c_¯þ_x0014__x000d_¨þU 44" xfId="7548" xr:uid="{00000000-0005-0000-0000-00000C1E0000}"/>
    <cellStyle name="þ_x001d_ð¤_x000c_¯þ_x0014__x000d_¨þU_x0001_ 44" xfId="7549" xr:uid="{00000000-0005-0000-0000-00000D1E0000}"/>
    <cellStyle name="þ_x001d_ð¤_x000c_¯þ_x0014__x000d_¨þU 45" xfId="7550" xr:uid="{00000000-0005-0000-0000-00000E1E0000}"/>
    <cellStyle name="þ_x001d_ð¤_x000c_¯þ_x0014__x000d_¨þU_x0001_ 45" xfId="7551" xr:uid="{00000000-0005-0000-0000-00000F1E0000}"/>
    <cellStyle name="þ_x001d_ð¤_x000c_¯þ_x0014__x000d_¨þU 46" xfId="7552" xr:uid="{00000000-0005-0000-0000-0000101E0000}"/>
    <cellStyle name="þ_x001d_ð¤_x000c_¯þ_x0014__x000d_¨þU_x0001_ 46" xfId="7553" xr:uid="{00000000-0005-0000-0000-0000111E0000}"/>
    <cellStyle name="þ_x001d_ð¤_x000c_¯þ_x0014__x000d_¨þU 47" xfId="7554" xr:uid="{00000000-0005-0000-0000-0000121E0000}"/>
    <cellStyle name="þ_x001d_ð¤_x000c_¯þ_x0014__x000d_¨þU_x0001_ 47" xfId="7555" xr:uid="{00000000-0005-0000-0000-0000131E0000}"/>
    <cellStyle name="þ_x001d_ð¤_x000c_¯þ_x0014__x000d_¨þU 48" xfId="7556" xr:uid="{00000000-0005-0000-0000-0000141E0000}"/>
    <cellStyle name="þ_x001d_ð¤_x000c_¯þ_x0014__x000d_¨þU_x0001_ 48" xfId="7557" xr:uid="{00000000-0005-0000-0000-0000151E0000}"/>
    <cellStyle name="þ_x001d_ð¤_x000c_¯þ_x0014__x000d_¨þU 49" xfId="7558" xr:uid="{00000000-0005-0000-0000-0000161E0000}"/>
    <cellStyle name="þ_x001d_ð¤_x000c_¯þ_x0014__x000d_¨þU_x0001_ 49" xfId="7559" xr:uid="{00000000-0005-0000-0000-0000171E0000}"/>
    <cellStyle name="þ_x001d_ð¤_x000c_¯þ_x0014__x000d_¨þU 5" xfId="7560" xr:uid="{00000000-0005-0000-0000-0000181E0000}"/>
    <cellStyle name="þ_x001d_ð¤_x000c_¯þ_x0014__x000d_¨þU_x0001_ 5" xfId="7561" xr:uid="{00000000-0005-0000-0000-0000191E0000}"/>
    <cellStyle name="þ_x001d_ð¤_x000c_¯þ_x0014__x000d_¨þU 50" xfId="7562" xr:uid="{00000000-0005-0000-0000-00001A1E0000}"/>
    <cellStyle name="þ_x001d_ð¤_x000c_¯þ_x0014__x000d_¨þU_x0001_ 50" xfId="7563" xr:uid="{00000000-0005-0000-0000-00001B1E0000}"/>
    <cellStyle name="þ_x001d_ð¤_x000c_¯þ_x0014__x000d_¨þU 51" xfId="7564" xr:uid="{00000000-0005-0000-0000-00001C1E0000}"/>
    <cellStyle name="þ_x001d_ð¤_x000c_¯þ_x0014__x000d_¨þU_x0001_ 51" xfId="7565" xr:uid="{00000000-0005-0000-0000-00001D1E0000}"/>
    <cellStyle name="þ_x001d_ð¤_x000c_¯þ_x0014__x000d_¨þU 52" xfId="7566" xr:uid="{00000000-0005-0000-0000-00001E1E0000}"/>
    <cellStyle name="þ_x001d_ð¤_x000c_¯þ_x0014__x000d_¨þU_x0001_ 52" xfId="7567" xr:uid="{00000000-0005-0000-0000-00001F1E0000}"/>
    <cellStyle name="þ_x001d_ð¤_x000c_¯þ_x0014__x000d_¨þU 53" xfId="7568" xr:uid="{00000000-0005-0000-0000-0000201E0000}"/>
    <cellStyle name="þ_x001d_ð¤_x000c_¯þ_x0014__x000d_¨þU_x0001_ 53" xfId="7569" xr:uid="{00000000-0005-0000-0000-0000211E0000}"/>
    <cellStyle name="þ_x001d_ð¤_x000c_¯þ_x0014__x000d_¨þU 54" xfId="7570" xr:uid="{00000000-0005-0000-0000-0000221E0000}"/>
    <cellStyle name="þ_x001d_ð¤_x000c_¯þ_x0014__x000d_¨þU_x0001_ 54" xfId="7571" xr:uid="{00000000-0005-0000-0000-0000231E0000}"/>
    <cellStyle name="þ_x001d_ð¤_x000c_¯þ_x0014__x000d_¨þU 55" xfId="7572" xr:uid="{00000000-0005-0000-0000-0000241E0000}"/>
    <cellStyle name="þ_x001d_ð¤_x000c_¯þ_x0014__x000d_¨þU_x0001_ 55" xfId="7573" xr:uid="{00000000-0005-0000-0000-0000251E0000}"/>
    <cellStyle name="þ_x001d_ð¤_x000c_¯þ_x0014__x000d_¨þU 56" xfId="7574" xr:uid="{00000000-0005-0000-0000-0000261E0000}"/>
    <cellStyle name="þ_x001d_ð¤_x000c_¯þ_x0014__x000d_¨þU_x0001_ 56" xfId="7575" xr:uid="{00000000-0005-0000-0000-0000271E0000}"/>
    <cellStyle name="þ_x001d_ð¤_x000c_¯þ_x0014__x000d_¨þU 57" xfId="7576" xr:uid="{00000000-0005-0000-0000-0000281E0000}"/>
    <cellStyle name="þ_x001d_ð¤_x000c_¯þ_x0014__x000d_¨þU_x0001_ 57" xfId="7577" xr:uid="{00000000-0005-0000-0000-0000291E0000}"/>
    <cellStyle name="þ_x001d_ð¤_x000c_¯þ_x0014__x000d_¨þU 58" xfId="7578" xr:uid="{00000000-0005-0000-0000-00002A1E0000}"/>
    <cellStyle name="þ_x001d_ð¤_x000c_¯þ_x0014__x000d_¨þU_x0001_ 58" xfId="7579" xr:uid="{00000000-0005-0000-0000-00002B1E0000}"/>
    <cellStyle name="þ_x001d_ð¤_x000c_¯þ_x0014__x000d_¨þU 59" xfId="7580" xr:uid="{00000000-0005-0000-0000-00002C1E0000}"/>
    <cellStyle name="þ_x001d_ð¤_x000c_¯þ_x0014__x000d_¨þU_x0001_ 59" xfId="7581" xr:uid="{00000000-0005-0000-0000-00002D1E0000}"/>
    <cellStyle name="þ_x001d_ð¤_x000c_¯þ_x0014__x000d_¨þU 6" xfId="7582" xr:uid="{00000000-0005-0000-0000-00002E1E0000}"/>
    <cellStyle name="þ_x001d_ð¤_x000c_¯þ_x0014__x000d_¨þU_x0001_ 6" xfId="7583" xr:uid="{00000000-0005-0000-0000-00002F1E0000}"/>
    <cellStyle name="þ_x001d_ð¤_x000c_¯þ_x0014__x000d_¨þU 7" xfId="7584" xr:uid="{00000000-0005-0000-0000-0000301E0000}"/>
    <cellStyle name="þ_x001d_ð¤_x000c_¯þ_x0014__x000d_¨þU_x0001_ 7" xfId="7585" xr:uid="{00000000-0005-0000-0000-0000311E0000}"/>
    <cellStyle name="þ_x001d_ð¤_x000c_¯þ_x0014__x000d_¨þU 8" xfId="7586" xr:uid="{00000000-0005-0000-0000-0000321E0000}"/>
    <cellStyle name="þ_x001d_ð¤_x000c_¯þ_x0014__x000d_¨þU_x0001_ 8" xfId="7587" xr:uid="{00000000-0005-0000-0000-0000331E0000}"/>
    <cellStyle name="þ_x001d_ð¤_x000c_¯þ_x0014__x000d_¨þU 9" xfId="7588" xr:uid="{00000000-0005-0000-0000-0000341E0000}"/>
    <cellStyle name="þ_x001d_ð¤_x000c_¯þ_x0014__x000d_¨þU_x0001_ 9" xfId="7589" xr:uid="{00000000-0005-0000-0000-0000351E0000}"/>
    <cellStyle name="þ_x001d_ð¤_x000c_¯þ_x0014__x000d_¨þU_x0001_À_x0004_" xfId="7590" xr:uid="{00000000-0005-0000-0000-0000361E0000}"/>
    <cellStyle name="þ_x001d_ð¤_x000c_¯þ_x0014__x000d_¨þU_x0001_À_x0004_ 2" xfId="7591" xr:uid="{00000000-0005-0000-0000-0000371E0000}"/>
    <cellStyle name="þ_x001d_ð¤_x000c_¯þ_x0014__x000d_¨þU_x0001_À_x0004_ 3" xfId="7592" xr:uid="{00000000-0005-0000-0000-0000381E0000}"/>
    <cellStyle name="þ_x001d_ð¤_x000c_¯þ_x0014__x000d_¨þU_x0001_À_x0004_ _x0015__x000f_" xfId="7593" xr:uid="{00000000-0005-0000-0000-0000391E0000}"/>
    <cellStyle name="þ_x001d_ð¤_x000c_¯þ_x0014__x000d_¨þU_x0001_À_x0004_ _x0015__x000f__x0001__x0001_" xfId="7594" xr:uid="{00000000-0005-0000-0000-00003A1E0000}"/>
    <cellStyle name="þ_x001d_ð¤_x000c_¯þ_x0014__x000d_¨þU_x0001_À_x0004_ _x0015__x000f_ 10" xfId="7595" xr:uid="{00000000-0005-0000-0000-00003B1E0000}"/>
    <cellStyle name="þ_x001d_ð¤_x000c_¯þ_x0014__x000d_¨þU_x0001_À_x0004_ _x0015__x000f__x0001__x0001_ 10" xfId="7596" xr:uid="{00000000-0005-0000-0000-00003C1E0000}"/>
    <cellStyle name="þ_x001d_ð¤_x000c_¯þ_x0014__x000d_¨þU_x0001_À_x0004_ _x0015__x000f_ 11" xfId="7597" xr:uid="{00000000-0005-0000-0000-00003D1E0000}"/>
    <cellStyle name="þ_x001d_ð¤_x000c_¯þ_x0014__x000d_¨þU_x0001_À_x0004_ _x0015__x000f__x0001__x0001_ 11" xfId="7598" xr:uid="{00000000-0005-0000-0000-00003E1E0000}"/>
    <cellStyle name="þ_x001d_ð¤_x000c_¯þ_x0014__x000d_¨þU_x0001_À_x0004_ _x0015__x000f_ 12" xfId="7599" xr:uid="{00000000-0005-0000-0000-00003F1E0000}"/>
    <cellStyle name="þ_x001d_ð¤_x000c_¯þ_x0014__x000d_¨þU_x0001_À_x0004_ _x0015__x000f__x0001__x0001_ 12" xfId="7600" xr:uid="{00000000-0005-0000-0000-0000401E0000}"/>
    <cellStyle name="þ_x001d_ð¤_x000c_¯þ_x0014__x000d_¨þU_x0001_À_x0004_ _x0015__x000f_ 13" xfId="7601" xr:uid="{00000000-0005-0000-0000-0000411E0000}"/>
    <cellStyle name="þ_x001d_ð¤_x000c_¯þ_x0014__x000d_¨þU_x0001_À_x0004_ _x0015__x000f__x0001__x0001_ 13" xfId="7602" xr:uid="{00000000-0005-0000-0000-0000421E0000}"/>
    <cellStyle name="þ_x001d_ð¤_x000c_¯þ_x0014__x000d_¨þU_x0001_À_x0004_ _x0015__x000f_ 14" xfId="7603" xr:uid="{00000000-0005-0000-0000-0000431E0000}"/>
    <cellStyle name="þ_x001d_ð¤_x000c_¯þ_x0014__x000d_¨þU_x0001_À_x0004_ _x0015__x000f__x0001__x0001_ 14" xfId="7604" xr:uid="{00000000-0005-0000-0000-0000441E0000}"/>
    <cellStyle name="þ_x001d_ð¤_x000c_¯þ_x0014__x000d_¨þU_x0001_À_x0004_ _x0015__x000f_ 15" xfId="7605" xr:uid="{00000000-0005-0000-0000-0000451E0000}"/>
    <cellStyle name="þ_x001d_ð¤_x000c_¯þ_x0014__x000d_¨þU_x0001_À_x0004_ _x0015__x000f__x0001__x0001_ 15" xfId="7606" xr:uid="{00000000-0005-0000-0000-0000461E0000}"/>
    <cellStyle name="þ_x001d_ð¤_x000c_¯þ_x0014__x000d_¨þU_x0001_À_x0004_ _x0015__x000f_ 16" xfId="7607" xr:uid="{00000000-0005-0000-0000-0000471E0000}"/>
    <cellStyle name="þ_x001d_ð¤_x000c_¯þ_x0014__x000d_¨þU_x0001_À_x0004_ _x0015__x000f__x0001__x0001_ 16" xfId="7608" xr:uid="{00000000-0005-0000-0000-0000481E0000}"/>
    <cellStyle name="þ_x001d_ð¤_x000c_¯þ_x0014__x000d_¨þU_x0001_À_x0004_ _x0015__x000f_ 17" xfId="7609" xr:uid="{00000000-0005-0000-0000-0000491E0000}"/>
    <cellStyle name="þ_x001d_ð¤_x000c_¯þ_x0014__x000d_¨þU_x0001_À_x0004_ _x0015__x000f__x0001__x0001_ 17" xfId="7610" xr:uid="{00000000-0005-0000-0000-00004A1E0000}"/>
    <cellStyle name="þ_x001d_ð¤_x000c_¯þ_x0014__x000d_¨þU_x0001_À_x0004_ _x0015__x000f_ 18" xfId="7611" xr:uid="{00000000-0005-0000-0000-00004B1E0000}"/>
    <cellStyle name="þ_x001d_ð¤_x000c_¯þ_x0014__x000d_¨þU_x0001_À_x0004_ _x0015__x000f__x0001__x0001_ 18" xfId="7612" xr:uid="{00000000-0005-0000-0000-00004C1E0000}"/>
    <cellStyle name="þ_x001d_ð¤_x000c_¯þ_x0014__x000d_¨þU_x0001_À_x0004_ _x0015__x000f_ 19" xfId="7613" xr:uid="{00000000-0005-0000-0000-00004D1E0000}"/>
    <cellStyle name="þ_x001d_ð¤_x000c_¯þ_x0014__x000d_¨þU_x0001_À_x0004_ _x0015__x000f__x0001__x0001_ 19" xfId="7614" xr:uid="{00000000-0005-0000-0000-00004E1E0000}"/>
    <cellStyle name="þ_x001d_ð¤_x000c_¯þ_x0014__x000d_¨þU_x0001_À_x0004_ _x0015__x000f_ 2" xfId="7615" xr:uid="{00000000-0005-0000-0000-00004F1E0000}"/>
    <cellStyle name="þ_x001d_ð¤_x000c_¯þ_x0014__x000d_¨þU_x0001_À_x0004_ _x0015__x000f__x0001__x0001_ 2" xfId="7616" xr:uid="{00000000-0005-0000-0000-0000501E0000}"/>
    <cellStyle name="þ_x001d_ð¤_x000c_¯þ_x0014__x000d_¨þU_x0001_À_x0004_ _x0015__x000f_ 20" xfId="7617" xr:uid="{00000000-0005-0000-0000-0000511E0000}"/>
    <cellStyle name="þ_x001d_ð¤_x000c_¯þ_x0014__x000d_¨þU_x0001_À_x0004_ _x0015__x000f__x0001__x0001_ 20" xfId="7618" xr:uid="{00000000-0005-0000-0000-0000521E0000}"/>
    <cellStyle name="þ_x001d_ð¤_x000c_¯þ_x0014__x000d_¨þU_x0001_À_x0004_ _x0015__x000f_ 21" xfId="7619" xr:uid="{00000000-0005-0000-0000-0000531E0000}"/>
    <cellStyle name="þ_x001d_ð¤_x000c_¯þ_x0014__x000d_¨þU_x0001_À_x0004_ _x0015__x000f__x0001__x0001_ 21" xfId="7620" xr:uid="{00000000-0005-0000-0000-0000541E0000}"/>
    <cellStyle name="þ_x001d_ð¤_x000c_¯þ_x0014__x000d_¨þU_x0001_À_x0004_ _x0015__x000f_ 22" xfId="7621" xr:uid="{00000000-0005-0000-0000-0000551E0000}"/>
    <cellStyle name="þ_x001d_ð¤_x000c_¯þ_x0014__x000d_¨þU_x0001_À_x0004_ _x0015__x000f__x0001__x0001_ 22" xfId="7622" xr:uid="{00000000-0005-0000-0000-0000561E0000}"/>
    <cellStyle name="þ_x001d_ð¤_x000c_¯þ_x0014__x000d_¨þU_x0001_À_x0004_ _x0015__x000f_ 23" xfId="7623" xr:uid="{00000000-0005-0000-0000-0000571E0000}"/>
    <cellStyle name="þ_x001d_ð¤_x000c_¯þ_x0014__x000d_¨þU_x0001_À_x0004_ _x0015__x000f__x0001__x0001_ 23" xfId="7624" xr:uid="{00000000-0005-0000-0000-0000581E0000}"/>
    <cellStyle name="þ_x001d_ð¤_x000c_¯þ_x0014__x000d_¨þU_x0001_À_x0004_ _x0015__x000f_ 24" xfId="7625" xr:uid="{00000000-0005-0000-0000-0000591E0000}"/>
    <cellStyle name="þ_x001d_ð¤_x000c_¯þ_x0014__x000d_¨þU_x0001_À_x0004_ _x0015__x000f__x0001__x0001_ 24" xfId="7626" xr:uid="{00000000-0005-0000-0000-00005A1E0000}"/>
    <cellStyle name="þ_x001d_ð¤_x000c_¯þ_x0014__x000d_¨þU_x0001_À_x0004_ _x0015__x000f_ 25" xfId="7627" xr:uid="{00000000-0005-0000-0000-00005B1E0000}"/>
    <cellStyle name="þ_x001d_ð¤_x000c_¯þ_x0014__x000d_¨þU_x0001_À_x0004_ _x0015__x000f__x0001__x0001_ 25" xfId="7628" xr:uid="{00000000-0005-0000-0000-00005C1E0000}"/>
    <cellStyle name="þ_x001d_ð¤_x000c_¯þ_x0014__x000d_¨þU_x0001_À_x0004_ _x0015__x000f_ 26" xfId="7629" xr:uid="{00000000-0005-0000-0000-00005D1E0000}"/>
    <cellStyle name="þ_x001d_ð¤_x000c_¯þ_x0014__x000d_¨þU_x0001_À_x0004_ _x0015__x000f__x0001__x0001_ 26" xfId="7630" xr:uid="{00000000-0005-0000-0000-00005E1E0000}"/>
    <cellStyle name="þ_x001d_ð¤_x000c_¯þ_x0014__x000d_¨þU_x0001_À_x0004_ _x0015__x000f_ 27" xfId="7631" xr:uid="{00000000-0005-0000-0000-00005F1E0000}"/>
    <cellStyle name="þ_x001d_ð¤_x000c_¯þ_x0014__x000d_¨þU_x0001_À_x0004_ _x0015__x000f__x0001__x0001_ 27" xfId="7632" xr:uid="{00000000-0005-0000-0000-0000601E0000}"/>
    <cellStyle name="þ_x001d_ð¤_x000c_¯þ_x0014__x000d_¨þU_x0001_À_x0004_ _x0015__x000f_ 28" xfId="7633" xr:uid="{00000000-0005-0000-0000-0000611E0000}"/>
    <cellStyle name="þ_x001d_ð¤_x000c_¯þ_x0014__x000d_¨þU_x0001_À_x0004_ _x0015__x000f__x0001__x0001_ 28" xfId="7634" xr:uid="{00000000-0005-0000-0000-0000621E0000}"/>
    <cellStyle name="þ_x001d_ð¤_x000c_¯þ_x0014__x000d_¨þU_x0001_À_x0004_ _x0015__x000f_ 29" xfId="7635" xr:uid="{00000000-0005-0000-0000-0000631E0000}"/>
    <cellStyle name="þ_x001d_ð¤_x000c_¯þ_x0014__x000d_¨þU_x0001_À_x0004_ _x0015__x000f__x0001__x0001_ 29" xfId="7636" xr:uid="{00000000-0005-0000-0000-0000641E0000}"/>
    <cellStyle name="þ_x001d_ð¤_x000c_¯þ_x0014__x000d_¨þU_x0001_À_x0004_ _x0015__x000f_ 3" xfId="7637" xr:uid="{00000000-0005-0000-0000-0000651E0000}"/>
    <cellStyle name="þ_x001d_ð¤_x000c_¯þ_x0014__x000d_¨þU_x0001_À_x0004_ _x0015__x000f__x0001__x0001_ 3" xfId="7638" xr:uid="{00000000-0005-0000-0000-0000661E0000}"/>
    <cellStyle name="þ_x001d_ð¤_x000c_¯þ_x0014__x000d_¨þU_x0001_À_x0004_ _x0015__x000f_ 30" xfId="7639" xr:uid="{00000000-0005-0000-0000-0000671E0000}"/>
    <cellStyle name="þ_x001d_ð¤_x000c_¯þ_x0014__x000d_¨þU_x0001_À_x0004_ _x0015__x000f__x0001__x0001_ 30" xfId="7640" xr:uid="{00000000-0005-0000-0000-0000681E0000}"/>
    <cellStyle name="þ_x001d_ð¤_x000c_¯þ_x0014__x000d_¨þU_x0001_À_x0004_ _x0015__x000f_ 31" xfId="7641" xr:uid="{00000000-0005-0000-0000-0000691E0000}"/>
    <cellStyle name="þ_x001d_ð¤_x000c_¯þ_x0014__x000d_¨þU_x0001_À_x0004_ _x0015__x000f__x0001__x0001_ 31" xfId="7642" xr:uid="{00000000-0005-0000-0000-00006A1E0000}"/>
    <cellStyle name="þ_x001d_ð¤_x000c_¯þ_x0014__x000d_¨þU_x0001_À_x0004_ _x0015__x000f_ 32" xfId="7643" xr:uid="{00000000-0005-0000-0000-00006B1E0000}"/>
    <cellStyle name="þ_x001d_ð¤_x000c_¯þ_x0014__x000d_¨þU_x0001_À_x0004_ _x0015__x000f__x0001__x0001_ 32" xfId="7644" xr:uid="{00000000-0005-0000-0000-00006C1E0000}"/>
    <cellStyle name="þ_x001d_ð¤_x000c_¯þ_x0014__x000d_¨þU_x0001_À_x0004_ _x0015__x000f_ 33" xfId="7645" xr:uid="{00000000-0005-0000-0000-00006D1E0000}"/>
    <cellStyle name="þ_x001d_ð¤_x000c_¯þ_x0014__x000d_¨þU_x0001_À_x0004_ _x0015__x000f__x0001__x0001_ 33" xfId="7646" xr:uid="{00000000-0005-0000-0000-00006E1E0000}"/>
    <cellStyle name="þ_x001d_ð¤_x000c_¯þ_x0014__x000d_¨þU_x0001_À_x0004_ _x0015__x000f_ 34" xfId="7647" xr:uid="{00000000-0005-0000-0000-00006F1E0000}"/>
    <cellStyle name="þ_x001d_ð¤_x000c_¯þ_x0014__x000d_¨þU_x0001_À_x0004_ _x0015__x000f__x0001__x0001_ 34" xfId="7648" xr:uid="{00000000-0005-0000-0000-0000701E0000}"/>
    <cellStyle name="þ_x001d_ð¤_x000c_¯þ_x0014__x000d_¨þU_x0001_À_x0004_ _x0015__x000f_ 35" xfId="7649" xr:uid="{00000000-0005-0000-0000-0000711E0000}"/>
    <cellStyle name="þ_x001d_ð¤_x000c_¯þ_x0014__x000d_¨þU_x0001_À_x0004_ _x0015__x000f__x0001__x0001_ 35" xfId="7650" xr:uid="{00000000-0005-0000-0000-0000721E0000}"/>
    <cellStyle name="þ_x001d_ð¤_x000c_¯þ_x0014__x000d_¨þU_x0001_À_x0004_ _x0015__x000f_ 36" xfId="7651" xr:uid="{00000000-0005-0000-0000-0000731E0000}"/>
    <cellStyle name="þ_x001d_ð¤_x000c_¯þ_x0014__x000d_¨þU_x0001_À_x0004_ _x0015__x000f__x0001__x0001_ 36" xfId="7652" xr:uid="{00000000-0005-0000-0000-0000741E0000}"/>
    <cellStyle name="þ_x001d_ð¤_x000c_¯þ_x0014__x000d_¨þU_x0001_À_x0004_ _x0015__x000f_ 37" xfId="7653" xr:uid="{00000000-0005-0000-0000-0000751E0000}"/>
    <cellStyle name="þ_x001d_ð¤_x000c_¯þ_x0014__x000d_¨þU_x0001_À_x0004_ _x0015__x000f__x0001__x0001_ 37" xfId="7654" xr:uid="{00000000-0005-0000-0000-0000761E0000}"/>
    <cellStyle name="þ_x001d_ð¤_x000c_¯þ_x0014__x000d_¨þU_x0001_À_x0004_ _x0015__x000f_ 38" xfId="7655" xr:uid="{00000000-0005-0000-0000-0000771E0000}"/>
    <cellStyle name="þ_x001d_ð¤_x000c_¯þ_x0014__x000d_¨þU_x0001_À_x0004_ _x0015__x000f__x0001__x0001_ 38" xfId="7656" xr:uid="{00000000-0005-0000-0000-0000781E0000}"/>
    <cellStyle name="þ_x001d_ð¤_x000c_¯þ_x0014__x000d_¨þU_x0001_À_x0004_ _x0015__x000f_ 39" xfId="7657" xr:uid="{00000000-0005-0000-0000-0000791E0000}"/>
    <cellStyle name="þ_x001d_ð¤_x000c_¯þ_x0014__x000d_¨þU_x0001_À_x0004_ _x0015__x000f__x0001__x0001_ 39" xfId="7658" xr:uid="{00000000-0005-0000-0000-00007A1E0000}"/>
    <cellStyle name="þ_x001d_ð¤_x000c_¯þ_x0014__x000d_¨þU_x0001_À_x0004_ _x0015__x000f_ 4" xfId="7659" xr:uid="{00000000-0005-0000-0000-00007B1E0000}"/>
    <cellStyle name="þ_x001d_ð¤_x000c_¯þ_x0014__x000d_¨þU_x0001_À_x0004_ _x0015__x000f__x0001__x0001_ 4" xfId="7660" xr:uid="{00000000-0005-0000-0000-00007C1E0000}"/>
    <cellStyle name="þ_x001d_ð¤_x000c_¯þ_x0014__x000d_¨þU_x0001_À_x0004_ _x0015__x000f_ 40" xfId="7661" xr:uid="{00000000-0005-0000-0000-00007D1E0000}"/>
    <cellStyle name="þ_x001d_ð¤_x000c_¯þ_x0014__x000d_¨þU_x0001_À_x0004_ _x0015__x000f__x0001__x0001_ 40" xfId="7662" xr:uid="{00000000-0005-0000-0000-00007E1E0000}"/>
    <cellStyle name="þ_x001d_ð¤_x000c_¯þ_x0014__x000d_¨þU_x0001_À_x0004_ _x0015__x000f_ 41" xfId="7663" xr:uid="{00000000-0005-0000-0000-00007F1E0000}"/>
    <cellStyle name="þ_x001d_ð¤_x000c_¯þ_x0014__x000d_¨þU_x0001_À_x0004_ _x0015__x000f__x0001__x0001_ 41" xfId="7664" xr:uid="{00000000-0005-0000-0000-0000801E0000}"/>
    <cellStyle name="þ_x001d_ð¤_x000c_¯þ_x0014__x000d_¨þU_x0001_À_x0004_ _x0015__x000f_ 42" xfId="7665" xr:uid="{00000000-0005-0000-0000-0000811E0000}"/>
    <cellStyle name="þ_x001d_ð¤_x000c_¯þ_x0014__x000d_¨þU_x0001_À_x0004_ _x0015__x000f__x0001__x0001_ 42" xfId="7666" xr:uid="{00000000-0005-0000-0000-0000821E0000}"/>
    <cellStyle name="þ_x001d_ð¤_x000c_¯þ_x0014__x000d_¨þU_x0001_À_x0004_ _x0015__x000f_ 43" xfId="7667" xr:uid="{00000000-0005-0000-0000-0000831E0000}"/>
    <cellStyle name="þ_x001d_ð¤_x000c_¯þ_x0014__x000d_¨þU_x0001_À_x0004_ _x0015__x000f__x0001__x0001_ 43" xfId="7668" xr:uid="{00000000-0005-0000-0000-0000841E0000}"/>
    <cellStyle name="þ_x001d_ð¤_x000c_¯þ_x0014__x000d_¨þU_x0001_À_x0004_ _x0015__x000f_ 44" xfId="7669" xr:uid="{00000000-0005-0000-0000-0000851E0000}"/>
    <cellStyle name="þ_x001d_ð¤_x000c_¯þ_x0014__x000d_¨þU_x0001_À_x0004_ _x0015__x000f__x0001__x0001_ 44" xfId="7670" xr:uid="{00000000-0005-0000-0000-0000861E0000}"/>
    <cellStyle name="þ_x001d_ð¤_x000c_¯þ_x0014__x000d_¨þU_x0001_À_x0004_ _x0015__x000f_ 45" xfId="7671" xr:uid="{00000000-0005-0000-0000-0000871E0000}"/>
    <cellStyle name="þ_x001d_ð¤_x000c_¯þ_x0014__x000d_¨þU_x0001_À_x0004_ _x0015__x000f__x0001__x0001_ 45" xfId="7672" xr:uid="{00000000-0005-0000-0000-0000881E0000}"/>
    <cellStyle name="þ_x001d_ð¤_x000c_¯þ_x0014__x000d_¨þU_x0001_À_x0004_ _x0015__x000f_ 46" xfId="7673" xr:uid="{00000000-0005-0000-0000-0000891E0000}"/>
    <cellStyle name="þ_x001d_ð¤_x000c_¯þ_x0014__x000d_¨þU_x0001_À_x0004_ _x0015__x000f__x0001__x0001_ 46" xfId="7674" xr:uid="{00000000-0005-0000-0000-00008A1E0000}"/>
    <cellStyle name="þ_x001d_ð¤_x000c_¯þ_x0014__x000d_¨þU_x0001_À_x0004_ _x0015__x000f_ 47" xfId="7675" xr:uid="{00000000-0005-0000-0000-00008B1E0000}"/>
    <cellStyle name="þ_x001d_ð¤_x000c_¯þ_x0014__x000d_¨þU_x0001_À_x0004_ _x0015__x000f__x0001__x0001_ 47" xfId="7676" xr:uid="{00000000-0005-0000-0000-00008C1E0000}"/>
    <cellStyle name="þ_x001d_ð¤_x000c_¯þ_x0014__x000d_¨þU_x0001_À_x0004_ _x0015__x000f_ 48" xfId="7677" xr:uid="{00000000-0005-0000-0000-00008D1E0000}"/>
    <cellStyle name="þ_x001d_ð¤_x000c_¯þ_x0014__x000d_¨þU_x0001_À_x0004_ _x0015__x000f__x0001__x0001_ 48" xfId="7678" xr:uid="{00000000-0005-0000-0000-00008E1E0000}"/>
    <cellStyle name="þ_x001d_ð¤_x000c_¯þ_x0014__x000d_¨þU_x0001_À_x0004_ _x0015__x000f_ 49" xfId="7679" xr:uid="{00000000-0005-0000-0000-00008F1E0000}"/>
    <cellStyle name="þ_x001d_ð¤_x000c_¯þ_x0014__x000d_¨þU_x0001_À_x0004_ _x0015__x000f__x0001__x0001_ 49" xfId="7680" xr:uid="{00000000-0005-0000-0000-0000901E0000}"/>
    <cellStyle name="þ_x001d_ð¤_x000c_¯þ_x0014__x000d_¨þU_x0001_À_x0004_ _x0015__x000f_ 5" xfId="7681" xr:uid="{00000000-0005-0000-0000-0000911E0000}"/>
    <cellStyle name="þ_x001d_ð¤_x000c_¯þ_x0014__x000d_¨þU_x0001_À_x0004_ _x0015__x000f__x0001__x0001_ 5" xfId="7682" xr:uid="{00000000-0005-0000-0000-0000921E0000}"/>
    <cellStyle name="þ_x001d_ð¤_x000c_¯þ_x0014__x000d_¨þU_x0001_À_x0004_ _x0015__x000f_ 50" xfId="7683" xr:uid="{00000000-0005-0000-0000-0000931E0000}"/>
    <cellStyle name="þ_x001d_ð¤_x000c_¯þ_x0014__x000d_¨þU_x0001_À_x0004_ _x0015__x000f__x0001__x0001_ 50" xfId="7684" xr:uid="{00000000-0005-0000-0000-0000941E0000}"/>
    <cellStyle name="þ_x001d_ð¤_x000c_¯þ_x0014__x000d_¨þU_x0001_À_x0004_ _x0015__x000f_ 51" xfId="7685" xr:uid="{00000000-0005-0000-0000-0000951E0000}"/>
    <cellStyle name="þ_x001d_ð¤_x000c_¯þ_x0014__x000d_¨þU_x0001_À_x0004_ _x0015__x000f__x0001__x0001_ 51" xfId="7686" xr:uid="{00000000-0005-0000-0000-0000961E0000}"/>
    <cellStyle name="þ_x001d_ð¤_x000c_¯þ_x0014__x000d_¨þU_x0001_À_x0004_ _x0015__x000f_ 52" xfId="7687" xr:uid="{00000000-0005-0000-0000-0000971E0000}"/>
    <cellStyle name="þ_x001d_ð¤_x000c_¯þ_x0014__x000d_¨þU_x0001_À_x0004_ _x0015__x000f__x0001__x0001_ 52" xfId="7688" xr:uid="{00000000-0005-0000-0000-0000981E0000}"/>
    <cellStyle name="þ_x001d_ð¤_x000c_¯þ_x0014__x000d_¨þU_x0001_À_x0004_ _x0015__x000f_ 53" xfId="7689" xr:uid="{00000000-0005-0000-0000-0000991E0000}"/>
    <cellStyle name="þ_x001d_ð¤_x000c_¯þ_x0014__x000d_¨þU_x0001_À_x0004_ _x0015__x000f__x0001__x0001_ 53" xfId="7690" xr:uid="{00000000-0005-0000-0000-00009A1E0000}"/>
    <cellStyle name="þ_x001d_ð¤_x000c_¯þ_x0014__x000d_¨þU_x0001_À_x0004_ _x0015__x000f_ 54" xfId="7691" xr:uid="{00000000-0005-0000-0000-00009B1E0000}"/>
    <cellStyle name="þ_x001d_ð¤_x000c_¯þ_x0014__x000d_¨þU_x0001_À_x0004_ _x0015__x000f__x0001__x0001_ 54" xfId="7692" xr:uid="{00000000-0005-0000-0000-00009C1E0000}"/>
    <cellStyle name="þ_x001d_ð¤_x000c_¯þ_x0014__x000d_¨þU_x0001_À_x0004_ _x0015__x000f_ 55" xfId="7693" xr:uid="{00000000-0005-0000-0000-00009D1E0000}"/>
    <cellStyle name="þ_x001d_ð¤_x000c_¯þ_x0014__x000d_¨þU_x0001_À_x0004_ _x0015__x000f__x0001__x0001_ 55" xfId="7694" xr:uid="{00000000-0005-0000-0000-00009E1E0000}"/>
    <cellStyle name="þ_x001d_ð¤_x000c_¯þ_x0014__x000d_¨þU_x0001_À_x0004_ _x0015__x000f_ 56" xfId="7695" xr:uid="{00000000-0005-0000-0000-00009F1E0000}"/>
    <cellStyle name="þ_x001d_ð¤_x000c_¯þ_x0014__x000d_¨þU_x0001_À_x0004_ _x0015__x000f__x0001__x0001_ 56" xfId="7696" xr:uid="{00000000-0005-0000-0000-0000A01E0000}"/>
    <cellStyle name="þ_x001d_ð¤_x000c_¯þ_x0014__x000d_¨þU_x0001_À_x0004_ _x0015__x000f_ 57" xfId="7697" xr:uid="{00000000-0005-0000-0000-0000A11E0000}"/>
    <cellStyle name="þ_x001d_ð¤_x000c_¯þ_x0014__x000d_¨þU_x0001_À_x0004_ _x0015__x000f__x0001__x0001_ 57" xfId="7698" xr:uid="{00000000-0005-0000-0000-0000A21E0000}"/>
    <cellStyle name="þ_x001d_ð¤_x000c_¯þ_x0014__x000d_¨þU_x0001_À_x0004_ _x0015__x000f_ 58" xfId="7699" xr:uid="{00000000-0005-0000-0000-0000A31E0000}"/>
    <cellStyle name="þ_x001d_ð¤_x000c_¯þ_x0014__x000d_¨þU_x0001_À_x0004_ _x0015__x000f__x0001__x0001_ 58" xfId="7700" xr:uid="{00000000-0005-0000-0000-0000A41E0000}"/>
    <cellStyle name="þ_x001d_ð¤_x000c_¯þ_x0014__x000d_¨þU_x0001_À_x0004_ _x0015__x000f_ 59" xfId="7701" xr:uid="{00000000-0005-0000-0000-0000A51E0000}"/>
    <cellStyle name="þ_x001d_ð¤_x000c_¯þ_x0014__x000d_¨þU_x0001_À_x0004_ _x0015__x000f__x0001__x0001_ 59" xfId="7702" xr:uid="{00000000-0005-0000-0000-0000A61E0000}"/>
    <cellStyle name="þ_x001d_ð¤_x000c_¯þ_x0014__x000d_¨þU_x0001_À_x0004_ _x0015__x000f_ 6" xfId="7703" xr:uid="{00000000-0005-0000-0000-0000A71E0000}"/>
    <cellStyle name="þ_x001d_ð¤_x000c_¯þ_x0014__x000d_¨þU_x0001_À_x0004_ _x0015__x000f__x0001__x0001_ 6" xfId="7704" xr:uid="{00000000-0005-0000-0000-0000A81E0000}"/>
    <cellStyle name="þ_x001d_ð¤_x000c_¯þ_x0014__x000d_¨þU_x0001_À_x0004_ _x0015__x000f_ 7" xfId="7705" xr:uid="{00000000-0005-0000-0000-0000A91E0000}"/>
    <cellStyle name="þ_x001d_ð¤_x000c_¯þ_x0014__x000d_¨þU_x0001_À_x0004_ _x0015__x000f__x0001__x0001_ 7" xfId="7706" xr:uid="{00000000-0005-0000-0000-0000AA1E0000}"/>
    <cellStyle name="þ_x001d_ð¤_x000c_¯þ_x0014__x000d_¨þU_x0001_À_x0004_ _x0015__x000f_ 8" xfId="7707" xr:uid="{00000000-0005-0000-0000-0000AB1E0000}"/>
    <cellStyle name="þ_x001d_ð¤_x000c_¯þ_x0014__x000d_¨þU_x0001_À_x0004_ _x0015__x000f__x0001__x0001_ 8" xfId="7708" xr:uid="{00000000-0005-0000-0000-0000AC1E0000}"/>
    <cellStyle name="þ_x001d_ð¤_x000c_¯þ_x0014__x000d_¨þU_x0001_À_x0004_ _x0015__x000f_ 9" xfId="7709" xr:uid="{00000000-0005-0000-0000-0000AD1E0000}"/>
    <cellStyle name="þ_x001d_ð¤_x000c_¯þ_x0014__x000d_¨þU_x0001_À_x0004_ _x0015__x000f__x0001__x0001_ 9" xfId="7710" xr:uid="{00000000-0005-0000-0000-0000AE1E0000}"/>
    <cellStyle name="þ_x001d_ð¤_x000c_¯þ_x0014__x000d_¨þU_x0001_À_x0004_ _x0015__x000f__x0001__x0001_?_x0002_ÿÿÿÿÿÿÿÿÿÿÿÿÿÿÿ¯?(_x0002__x001d__x0017_ ???º%ÿÿÿÿ????_x0006__x0016_??????????????Í!Ë??????????           ?????           ?????????_x000d__x000d_U_x000d_H\D2_x000d_D2\DEMO.MSC_x000d_S;C:\DOS;C:\HANH\D3;C:\HANH\D2;C:\NC_x000d_????????????????????????????????????????????????????????????" xfId="7711" xr:uid="{00000000-0005-0000-0000-0000AF1E0000}"/>
    <cellStyle name="þ_x001d_ð¤_x000c_¯þ_x0014__x000d_¨þU_x0001_À_x0004_ _x0015__x000f__x0001__x0001_?_x0002_ÿÿÿÿÿÿÿÿÿÿÿÿÿÿÿ¯?(_x0002__x001d__x0017_ ???º%ÿÿÿÿ????_x0006__x0016_??????????????Í!Ë??????????           ?????           ?????????_x000d__x000d_U_x000d_H\D2_x000d_D2\DEMO.MSC_x000d_S;C:\DOS;C:\HANH\D3;C:\HANH\D2;C:\NC_x000d_???????????????????????????????????????????????????????????? 2" xfId="7712" xr:uid="{00000000-0005-0000-0000-0000B01E0000}"/>
    <cellStyle name="þ_x001d_ð¤_x000c_¯þ_x0014__x000d_¨þU_x0001_À_x0004_ _x0015__x000f__x0001__x0001_?_x0002_ÿÿÿÿÿÿÿÿÿÿÿÿÿÿÿ¯?(_x0002__x001d__x0017_ ???º%ÿÿÿÿ????_x0006__x0016_??????????????Í!Ë??????????           ?????           ?????????_x000d__x000d_U_x000d_H\D2_x000d_D2\DEMO.MSC_x000d_S;C:\DOS;C:\HANH\D3;C:\HANH\D2;C:\NC_x000d_???????????????????????????????????????????????????????????? 3" xfId="7713" xr:uid="{00000000-0005-0000-0000-0000B11E0000}"/>
    <cellStyle name="þ_x001d_ð¤_x000c_¯þ_x0014__x000d_¨þU_x0001_À_x0004_ _x0015__x000f__x0001__x0001__Book1" xfId="7714" xr:uid="{00000000-0005-0000-0000-0000B21E0000}"/>
    <cellStyle name="þ_x001d_ð·" xfId="7715" xr:uid="{00000000-0005-0000-0000-0000B31E0000}"/>
    <cellStyle name="þ_x001d_ð· 2" xfId="7716" xr:uid="{00000000-0005-0000-0000-0000B41E0000}"/>
    <cellStyle name="þ_x001d_ð· 2 2" xfId="7717" xr:uid="{00000000-0005-0000-0000-0000B51E0000}"/>
    <cellStyle name="þ_x001d_ð· 3" xfId="7718" xr:uid="{00000000-0005-0000-0000-0000B61E0000}"/>
    <cellStyle name="þ_x001d_ð· 4" xfId="7719" xr:uid="{00000000-0005-0000-0000-0000B71E0000}"/>
    <cellStyle name="þ_x001d_ð·_x000c_æ" xfId="7720" xr:uid="{00000000-0005-0000-0000-0000B81E0000}"/>
    <cellStyle name="þ_x001d_ð·_x000c_æ 2" xfId="7721" xr:uid="{00000000-0005-0000-0000-0000B91E0000}"/>
    <cellStyle name="þ_x001d_ð·_x000c_æþ" xfId="7722" xr:uid="{00000000-0005-0000-0000-0000BA1E0000}"/>
    <cellStyle name="þ_x001d_ð·_x000c_æþ'" xfId="7723" xr:uid="{00000000-0005-0000-0000-0000BB1E0000}"/>
    <cellStyle name="þ_x001d_ð·_x000c_æþ 2" xfId="7724" xr:uid="{00000000-0005-0000-0000-0000BC1E0000}"/>
    <cellStyle name="þ_x001d_ð·_x000c_æþ' 2" xfId="7725" xr:uid="{00000000-0005-0000-0000-0000BD1E0000}"/>
    <cellStyle name="þ_x001d_ð·_x000c_æþ'_x000d_" xfId="7726" xr:uid="{00000000-0005-0000-0000-0000BE1E0000}"/>
    <cellStyle name="þ_x001d_ð·_x000c_æþ'_x000d_ 2" xfId="7727" xr:uid="{00000000-0005-0000-0000-0000BF1E0000}"/>
    <cellStyle name="þ_x001d_ð·_x000c_æþ'_x000d_ 2 2" xfId="7728" xr:uid="{00000000-0005-0000-0000-0000C01E0000}"/>
    <cellStyle name="þ_x001d_ð·_x000c_æþ'_x000d_ 3" xfId="7729" xr:uid="{00000000-0005-0000-0000-0000C11E0000}"/>
    <cellStyle name="þ_x001d_ð·_x000c_æþ'_x000d_ß" xfId="7730" xr:uid="{00000000-0005-0000-0000-0000C21E0000}"/>
    <cellStyle name="þ_x001d_ð·_x000c_æþ'_x000d_ß 2" xfId="7731" xr:uid="{00000000-0005-0000-0000-0000C31E0000}"/>
    <cellStyle name="þ_x001d_ð·_x000c_æþ'_x000d_ßþ" xfId="7732" xr:uid="{00000000-0005-0000-0000-0000C41E0000}"/>
    <cellStyle name="þ_x001d_ð·_x000c_æþ'_x000d_ßþ 2" xfId="7733" xr:uid="{00000000-0005-0000-0000-0000C51E0000}"/>
    <cellStyle name="þ_x001d_ð·_x000c_æþ'_x000d_ßþU" xfId="7734" xr:uid="{00000000-0005-0000-0000-0000C61E0000}"/>
    <cellStyle name="þ_x001d_ð·_x000c_æþ'_x000d_ßþU_x0001_" xfId="7735" xr:uid="{00000000-0005-0000-0000-0000C71E0000}"/>
    <cellStyle name="þ_x001d_ð·_x000c_æþ'_x000d_ßþU 2" xfId="7736" xr:uid="{00000000-0005-0000-0000-0000C81E0000}"/>
    <cellStyle name="þ_x001d_ð·_x000c_æþ'_x000d_ßþU_x0001_ 2" xfId="7737" xr:uid="{00000000-0005-0000-0000-0000C91E0000}"/>
    <cellStyle name="þ_x001d_ð·_x000c_æþ'_x000d_ßþU_x0001_Ø" xfId="7738" xr:uid="{00000000-0005-0000-0000-0000CA1E0000}"/>
    <cellStyle name="þ_x001d_ð·_x000c_æþ'_x000d_ßþU_x0001_Ø_x0005_" xfId="7739" xr:uid="{00000000-0005-0000-0000-0000CB1E0000}"/>
    <cellStyle name="þ_x001d_ð·_x000c_æþ'_x000d_ßþU_x0001_Ø 2" xfId="7740" xr:uid="{00000000-0005-0000-0000-0000CC1E0000}"/>
    <cellStyle name="þ_x001d_ð·_x000c_æþ'_x000d_ßþU_x0001_Ø_x0005_ 2" xfId="7741" xr:uid="{00000000-0005-0000-0000-0000CD1E0000}"/>
    <cellStyle name="þ_x001d_ð·_x000c_æþ'_x000d_ßþU_x0001_Ø_x0005_ü" xfId="7742" xr:uid="{00000000-0005-0000-0000-0000CE1E0000}"/>
    <cellStyle name="þ_x001d_ð·_x000c_æþ'_x000d_ßþU_x0001_Ø_x0005_ü_x0014_" xfId="7743" xr:uid="{00000000-0005-0000-0000-0000CF1E0000}"/>
    <cellStyle name="þ_x001d_ð·_x000c_æþ'_x000d_ßþU_x0001_Ø_x0005_ü_x0014__x0007_" xfId="7744" xr:uid="{00000000-0005-0000-0000-0000D01E0000}"/>
    <cellStyle name="þ_x001d_ð·_x000c_æþ'_x000d_ßþU_x0001_Ø_x0005_ü_x0014__x0007__x0001_" xfId="7745" xr:uid="{00000000-0005-0000-0000-0000D11E0000}"/>
    <cellStyle name="þ_x001d_ð·_x000c_æþ'_x000d_ßþU_x0001_Ø_x0005_ü_x0014__x0007__x0001__x0001_" xfId="7746" xr:uid="{00000000-0005-0000-0000-0000D21E0000}"/>
    <cellStyle name="þ_x001d_ð·_x000c_æþ'_x000d_ßþU_x0001_Ø_x0005_ü_x0014__x0007__x0001_ 10" xfId="7747" xr:uid="{00000000-0005-0000-0000-0000D31E0000}"/>
    <cellStyle name="þ_x001d_ð·_x000c_æþ'_x000d_ßþU_x0001_Ø_x0005_ü_x0014__x0007__x0001__x0001_ 10" xfId="7748" xr:uid="{00000000-0005-0000-0000-0000D41E0000}"/>
    <cellStyle name="þ_x001d_ð·_x000c_æþ'_x000d_ßþU_x0001_Ø_x0005_ü_x0014__x0007__x0001_ 11" xfId="7749" xr:uid="{00000000-0005-0000-0000-0000D51E0000}"/>
    <cellStyle name="þ_x001d_ð·_x000c_æþ'_x000d_ßþU_x0001_Ø_x0005_ü_x0014__x0007__x0001__x0001_ 11" xfId="7750" xr:uid="{00000000-0005-0000-0000-0000D61E0000}"/>
    <cellStyle name="þ_x001d_ð·_x000c_æþ'_x000d_ßþU_x0001_Ø_x0005_ü_x0014__x0007__x0001_ 12" xfId="7751" xr:uid="{00000000-0005-0000-0000-0000D71E0000}"/>
    <cellStyle name="þ_x001d_ð·_x000c_æþ'_x000d_ßþU_x0001_Ø_x0005_ü_x0014__x0007__x0001__x0001_ 12" xfId="7752" xr:uid="{00000000-0005-0000-0000-0000D81E0000}"/>
    <cellStyle name="þ_x001d_ð·_x000c_æþ'_x000d_ßþU_x0001_Ø_x0005_ü_x0014__x0007__x0001_ 13" xfId="7753" xr:uid="{00000000-0005-0000-0000-0000D91E0000}"/>
    <cellStyle name="þ_x001d_ð·_x000c_æþ'_x000d_ßþU_x0001_Ø_x0005_ü_x0014__x0007__x0001__x0001_ 13" xfId="7754" xr:uid="{00000000-0005-0000-0000-0000DA1E0000}"/>
    <cellStyle name="þ_x001d_ð·_x000c_æþ'_x000d_ßþU_x0001_Ø_x0005_ü_x0014__x0007__x0001_ 14" xfId="7755" xr:uid="{00000000-0005-0000-0000-0000DB1E0000}"/>
    <cellStyle name="þ_x001d_ð·_x000c_æþ'_x000d_ßþU_x0001_Ø_x0005_ü_x0014__x0007__x0001__x0001_ 14" xfId="7756" xr:uid="{00000000-0005-0000-0000-0000DC1E0000}"/>
    <cellStyle name="þ_x001d_ð·_x000c_æþ'_x000d_ßþU_x0001_Ø_x0005_ü_x0014__x0007__x0001_ 15" xfId="7757" xr:uid="{00000000-0005-0000-0000-0000DD1E0000}"/>
    <cellStyle name="þ_x001d_ð·_x000c_æþ'_x000d_ßþU_x0001_Ø_x0005_ü_x0014__x0007__x0001__x0001_ 15" xfId="7758" xr:uid="{00000000-0005-0000-0000-0000DE1E0000}"/>
    <cellStyle name="þ_x001d_ð·_x000c_æþ'_x000d_ßþU_x0001_Ø_x0005_ü_x0014__x0007__x0001_ 16" xfId="7759" xr:uid="{00000000-0005-0000-0000-0000DF1E0000}"/>
    <cellStyle name="þ_x001d_ð·_x000c_æþ'_x000d_ßþU_x0001_Ø_x0005_ü_x0014__x0007__x0001__x0001_ 16" xfId="7760" xr:uid="{00000000-0005-0000-0000-0000E01E0000}"/>
    <cellStyle name="þ_x001d_ð·_x000c_æþ'_x000d_ßþU_x0001_Ø_x0005_ü_x0014__x0007__x0001_ 17" xfId="7761" xr:uid="{00000000-0005-0000-0000-0000E11E0000}"/>
    <cellStyle name="þ_x001d_ð·_x000c_æþ'_x000d_ßþU_x0001_Ø_x0005_ü_x0014__x0007__x0001__x0001_ 17" xfId="7762" xr:uid="{00000000-0005-0000-0000-0000E21E0000}"/>
    <cellStyle name="þ_x001d_ð·_x000c_æþ'_x000d_ßþU_x0001_Ø_x0005_ü_x0014__x0007__x0001_ 18" xfId="7763" xr:uid="{00000000-0005-0000-0000-0000E31E0000}"/>
    <cellStyle name="þ_x001d_ð·_x000c_æþ'_x000d_ßþU_x0001_Ø_x0005_ü_x0014__x0007__x0001__x0001_ 18" xfId="7764" xr:uid="{00000000-0005-0000-0000-0000E41E0000}"/>
    <cellStyle name="þ_x001d_ð·_x000c_æþ'_x000d_ßþU_x0001_Ø_x0005_ü_x0014__x0007__x0001_ 19" xfId="7765" xr:uid="{00000000-0005-0000-0000-0000E51E0000}"/>
    <cellStyle name="þ_x001d_ð·_x000c_æþ'_x000d_ßþU_x0001_Ø_x0005_ü_x0014__x0007__x0001__x0001_ 19" xfId="7766" xr:uid="{00000000-0005-0000-0000-0000E61E0000}"/>
    <cellStyle name="þ_x001d_ð·_x000c_æþ'_x000d_ßþU_x0001_Ø_x0005_ü 2" xfId="7767" xr:uid="{00000000-0005-0000-0000-0000E71E0000}"/>
    <cellStyle name="þ_x001d_ð·_x000c_æþ'_x000d_ßþU_x0001_Ø_x0005_ü_x0014_ 2" xfId="7768" xr:uid="{00000000-0005-0000-0000-0000E81E0000}"/>
    <cellStyle name="þ_x001d_ð·_x000c_æþ'_x000d_ßþU_x0001_Ø_x0005_ü_x0014__x0007_ 2" xfId="7769" xr:uid="{00000000-0005-0000-0000-0000E91E0000}"/>
    <cellStyle name="þ_x001d_ð·_x000c_æþ'_x000d_ßþU_x0001_Ø_x0005_ü_x0014__x0007__x0001_ 2" xfId="7770" xr:uid="{00000000-0005-0000-0000-0000EA1E0000}"/>
    <cellStyle name="þ_x001d_ð·_x000c_æþ'_x000d_ßþU_x0001_Ø_x0005_ü_x0014__x0007__x0001__x0001_ 2" xfId="7771" xr:uid="{00000000-0005-0000-0000-0000EB1E0000}"/>
    <cellStyle name="þ_x001d_ð·_x000c_æþ'_x000d_ßþU_x0001_Ø_x0005_ü_x0014__x0007__x0001_ 2 2" xfId="7772" xr:uid="{00000000-0005-0000-0000-0000EC1E0000}"/>
    <cellStyle name="þ_x001d_ð·_x000c_æþ'_x000d_ßþU_x0001_Ø_x0005_ü_x0014__x0007__x0001__x0001_ 2 2" xfId="7773" xr:uid="{00000000-0005-0000-0000-0000ED1E0000}"/>
    <cellStyle name="þ_x001d_ð·_x000c_æþ'_x000d_ßþU_x0001_Ø_x0005_ü_x0014__x0007__x0001_ 20" xfId="7774" xr:uid="{00000000-0005-0000-0000-0000EE1E0000}"/>
    <cellStyle name="þ_x001d_ð·_x000c_æþ'_x000d_ßþU_x0001_Ø_x0005_ü_x0014__x0007__x0001__x0001_ 20" xfId="7775" xr:uid="{00000000-0005-0000-0000-0000EF1E0000}"/>
    <cellStyle name="þ_x001d_ð·_x000c_æþ'_x000d_ßþU_x0001_Ø_x0005_ü_x0014__x0007__x0001_ 21" xfId="7776" xr:uid="{00000000-0005-0000-0000-0000F01E0000}"/>
    <cellStyle name="þ_x001d_ð·_x000c_æþ'_x000d_ßþU_x0001_Ø_x0005_ü_x0014__x0007__x0001__x0001_ 21" xfId="7777" xr:uid="{00000000-0005-0000-0000-0000F11E0000}"/>
    <cellStyle name="þ_x001d_ð·_x000c_æþ'_x000d_ßþU_x0001_Ø_x0005_ü_x0014__x0007__x0001_ 22" xfId="7778" xr:uid="{00000000-0005-0000-0000-0000F21E0000}"/>
    <cellStyle name="þ_x001d_ð·_x000c_æþ'_x000d_ßþU_x0001_Ø_x0005_ü_x0014__x0007__x0001__x0001_ 22" xfId="7779" xr:uid="{00000000-0005-0000-0000-0000F31E0000}"/>
    <cellStyle name="þ_x001d_ð·_x000c_æþ'_x000d_ßþU_x0001_Ø_x0005_ü_x0014__x0007__x0001_ 23" xfId="7780" xr:uid="{00000000-0005-0000-0000-0000F41E0000}"/>
    <cellStyle name="þ_x001d_ð·_x000c_æþ'_x000d_ßþU_x0001_Ø_x0005_ü_x0014__x0007__x0001__x0001_ 23" xfId="7781" xr:uid="{00000000-0005-0000-0000-0000F51E0000}"/>
    <cellStyle name="þ_x001d_ð·_x000c_æþ'_x000d_ßþU_x0001_Ø_x0005_ü_x0014__x0007__x0001_ 24" xfId="7782" xr:uid="{00000000-0005-0000-0000-0000F61E0000}"/>
    <cellStyle name="þ_x001d_ð·_x000c_æþ'_x000d_ßþU_x0001_Ø_x0005_ü_x0014__x0007__x0001__x0001_ 24" xfId="7783" xr:uid="{00000000-0005-0000-0000-0000F71E0000}"/>
    <cellStyle name="þ_x001d_ð·_x000c_æþ'_x000d_ßþU_x0001_Ø_x0005_ü_x0014__x0007__x0001_ 25" xfId="7784" xr:uid="{00000000-0005-0000-0000-0000F81E0000}"/>
    <cellStyle name="þ_x001d_ð·_x000c_æþ'_x000d_ßþU_x0001_Ø_x0005_ü_x0014__x0007__x0001__x0001_ 25" xfId="7785" xr:uid="{00000000-0005-0000-0000-0000F91E0000}"/>
    <cellStyle name="þ_x001d_ð·_x000c_æþ'_x000d_ßþU_x0001_Ø_x0005_ü_x0014__x0007__x0001_ 26" xfId="7786" xr:uid="{00000000-0005-0000-0000-0000FA1E0000}"/>
    <cellStyle name="þ_x001d_ð·_x000c_æþ'_x000d_ßþU_x0001_Ø_x0005_ü_x0014__x0007__x0001__x0001_ 26" xfId="7787" xr:uid="{00000000-0005-0000-0000-0000FB1E0000}"/>
    <cellStyle name="þ_x001d_ð·_x000c_æþ'_x000d_ßþU_x0001_Ø_x0005_ü_x0014__x0007__x0001_ 27" xfId="7788" xr:uid="{00000000-0005-0000-0000-0000FC1E0000}"/>
    <cellStyle name="þ_x001d_ð·_x000c_æþ'_x000d_ßþU_x0001_Ø_x0005_ü_x0014__x0007__x0001__x0001_ 27" xfId="7789" xr:uid="{00000000-0005-0000-0000-0000FD1E0000}"/>
    <cellStyle name="þ_x001d_ð·_x000c_æþ'_x000d_ßþU_x0001_Ø_x0005_ü_x0014__x0007__x0001_ 28" xfId="7790" xr:uid="{00000000-0005-0000-0000-0000FE1E0000}"/>
    <cellStyle name="þ_x001d_ð·_x000c_æþ'_x000d_ßþU_x0001_Ø_x0005_ü_x0014__x0007__x0001__x0001_ 28" xfId="7791" xr:uid="{00000000-0005-0000-0000-0000FF1E0000}"/>
    <cellStyle name="þ_x001d_ð·_x000c_æþ'_x000d_ßþU_x0001_Ø_x0005_ü_x0014__x0007__x0001_ 29" xfId="7792" xr:uid="{00000000-0005-0000-0000-0000001F0000}"/>
    <cellStyle name="þ_x001d_ð·_x000c_æþ'_x000d_ßþU_x0001_Ø_x0005_ü_x0014__x0007__x0001__x0001_ 29" xfId="7793" xr:uid="{00000000-0005-0000-0000-0000011F0000}"/>
    <cellStyle name="þ_x001d_ð·_x000c_æþ'_x000d_ßþU_x0001_Ø_x0005_ü_x0014__x0007_ 3" xfId="7794" xr:uid="{00000000-0005-0000-0000-0000021F0000}"/>
    <cellStyle name="þ_x001d_ð·_x000c_æþ'_x000d_ßþU_x0001_Ø_x0005_ü_x0014__x0007__x0001_ 3" xfId="7795" xr:uid="{00000000-0005-0000-0000-0000031F0000}"/>
    <cellStyle name="þ_x001d_ð·_x000c_æþ'_x000d_ßþU_x0001_Ø_x0005_ü_x0014__x0007__x0001__x0001_ 3" xfId="7796" xr:uid="{00000000-0005-0000-0000-0000041F0000}"/>
    <cellStyle name="þ_x001d_ð·_x000c_æþ'_x000d_ßþU_x0001_Ø_x0005_ü_x0014__x0007__x0001_ 3 2" xfId="7797" xr:uid="{00000000-0005-0000-0000-0000051F0000}"/>
    <cellStyle name="þ_x001d_ð·_x000c_æþ'_x000d_ßþU_x0001_Ø_x0005_ü_x0014__x0007__x0001__x0001_ 3 2" xfId="7798" xr:uid="{00000000-0005-0000-0000-0000061F0000}"/>
    <cellStyle name="þ_x001d_ð·_x000c_æþ'_x000d_ßþU_x0001_Ø_x0005_ü_x0014__x0007__x0001_ 30" xfId="7799" xr:uid="{00000000-0005-0000-0000-0000071F0000}"/>
    <cellStyle name="þ_x001d_ð·_x000c_æþ'_x000d_ßþU_x0001_Ø_x0005_ü_x0014__x0007__x0001__x0001_ 30" xfId="7800" xr:uid="{00000000-0005-0000-0000-0000081F0000}"/>
    <cellStyle name="þ_x001d_ð·_x000c_æþ'_x000d_ßþU_x0001_Ø_x0005_ü_x0014__x0007__x0001_ 31" xfId="7801" xr:uid="{00000000-0005-0000-0000-0000091F0000}"/>
    <cellStyle name="þ_x001d_ð·_x000c_æþ'_x000d_ßþU_x0001_Ø_x0005_ü_x0014__x0007__x0001__x0001_ 31" xfId="7802" xr:uid="{00000000-0005-0000-0000-00000A1F0000}"/>
    <cellStyle name="þ_x001d_ð·_x000c_æþ'_x000d_ßþU_x0001_Ø_x0005_ü_x0014__x0007__x0001_ 32" xfId="7803" xr:uid="{00000000-0005-0000-0000-00000B1F0000}"/>
    <cellStyle name="þ_x001d_ð·_x000c_æþ'_x000d_ßþU_x0001_Ø_x0005_ü_x0014__x0007__x0001__x0001_ 32" xfId="7804" xr:uid="{00000000-0005-0000-0000-00000C1F0000}"/>
    <cellStyle name="þ_x001d_ð·_x000c_æþ'_x000d_ßþU_x0001_Ø_x0005_ü_x0014__x0007__x0001_ 33" xfId="7805" xr:uid="{00000000-0005-0000-0000-00000D1F0000}"/>
    <cellStyle name="þ_x001d_ð·_x000c_æþ'_x000d_ßþU_x0001_Ø_x0005_ü_x0014__x0007__x0001__x0001_ 33" xfId="7806" xr:uid="{00000000-0005-0000-0000-00000E1F0000}"/>
    <cellStyle name="þ_x001d_ð·_x000c_æþ'_x000d_ßþU_x0001_Ø_x0005_ü_x0014__x0007__x0001_ 34" xfId="7807" xr:uid="{00000000-0005-0000-0000-00000F1F0000}"/>
    <cellStyle name="þ_x001d_ð·_x000c_æþ'_x000d_ßþU_x0001_Ø_x0005_ü_x0014__x0007__x0001__x0001_ 34" xfId="7808" xr:uid="{00000000-0005-0000-0000-0000101F0000}"/>
    <cellStyle name="þ_x001d_ð·_x000c_æþ'_x000d_ßþU_x0001_Ø_x0005_ü_x0014__x0007__x0001_ 35" xfId="7809" xr:uid="{00000000-0005-0000-0000-0000111F0000}"/>
    <cellStyle name="þ_x001d_ð·_x000c_æþ'_x000d_ßþU_x0001_Ø_x0005_ü_x0014__x0007__x0001__x0001_ 35" xfId="7810" xr:uid="{00000000-0005-0000-0000-0000121F0000}"/>
    <cellStyle name="þ_x001d_ð·_x000c_æþ'_x000d_ßþU_x0001_Ø_x0005_ü_x0014__x0007__x0001_ 36" xfId="7811" xr:uid="{00000000-0005-0000-0000-0000131F0000}"/>
    <cellStyle name="þ_x001d_ð·_x000c_æþ'_x000d_ßþU_x0001_Ø_x0005_ü_x0014__x0007__x0001__x0001_ 36" xfId="7812" xr:uid="{00000000-0005-0000-0000-0000141F0000}"/>
    <cellStyle name="þ_x001d_ð·_x000c_æþ'_x000d_ßþU_x0001_Ø_x0005_ü_x0014__x0007__x0001_ 37" xfId="7813" xr:uid="{00000000-0005-0000-0000-0000151F0000}"/>
    <cellStyle name="þ_x001d_ð·_x000c_æþ'_x000d_ßþU_x0001_Ø_x0005_ü_x0014__x0007__x0001__x0001_ 37" xfId="7814" xr:uid="{00000000-0005-0000-0000-0000161F0000}"/>
    <cellStyle name="þ_x001d_ð·_x000c_æþ'_x000d_ßþU_x0001_Ø_x0005_ü_x0014__x0007__x0001_ 38" xfId="7815" xr:uid="{00000000-0005-0000-0000-0000171F0000}"/>
    <cellStyle name="þ_x001d_ð·_x000c_æþ'_x000d_ßþU_x0001_Ø_x0005_ü_x0014__x0007__x0001__x0001_ 38" xfId="7816" xr:uid="{00000000-0005-0000-0000-0000181F0000}"/>
    <cellStyle name="þ_x001d_ð·_x000c_æþ'_x000d_ßþU_x0001_Ø_x0005_ü_x0014__x0007__x0001_ 39" xfId="7817" xr:uid="{00000000-0005-0000-0000-0000191F0000}"/>
    <cellStyle name="þ_x001d_ð·_x000c_æþ'_x000d_ßþU_x0001_Ø_x0005_ü_x0014__x0007__x0001__x0001_ 39" xfId="7818" xr:uid="{00000000-0005-0000-0000-00001A1F0000}"/>
    <cellStyle name="þ_x001d_ð·_x000c_æþ'_x000d_ßþU_x0001_Ø_x0005_ü_x0014__x0007__x0001_ 4" xfId="7819" xr:uid="{00000000-0005-0000-0000-00001B1F0000}"/>
    <cellStyle name="þ_x001d_ð·_x000c_æþ'_x000d_ßþU_x0001_Ø_x0005_ü_x0014__x0007__x0001__x0001_ 4" xfId="7820" xr:uid="{00000000-0005-0000-0000-00001C1F0000}"/>
    <cellStyle name="þ_x001d_ð·_x000c_æþ'_x000d_ßþU_x0001_Ø_x0005_ü_x0014__x0007__x0001_ 40" xfId="7821" xr:uid="{00000000-0005-0000-0000-00001D1F0000}"/>
    <cellStyle name="þ_x001d_ð·_x000c_æþ'_x000d_ßþU_x0001_Ø_x0005_ü_x0014__x0007__x0001__x0001_ 40" xfId="7822" xr:uid="{00000000-0005-0000-0000-00001E1F0000}"/>
    <cellStyle name="þ_x001d_ð·_x000c_æþ'_x000d_ßþU_x0001_Ø_x0005_ü_x0014__x0007__x0001_ 41" xfId="7823" xr:uid="{00000000-0005-0000-0000-00001F1F0000}"/>
    <cellStyle name="þ_x001d_ð·_x000c_æþ'_x000d_ßþU_x0001_Ø_x0005_ü_x0014__x0007__x0001__x0001_ 41" xfId="7824" xr:uid="{00000000-0005-0000-0000-0000201F0000}"/>
    <cellStyle name="þ_x001d_ð·_x000c_æþ'_x000d_ßþU_x0001_Ø_x0005_ü_x0014__x0007__x0001_ 42" xfId="7825" xr:uid="{00000000-0005-0000-0000-0000211F0000}"/>
    <cellStyle name="þ_x001d_ð·_x000c_æþ'_x000d_ßþU_x0001_Ø_x0005_ü_x0014__x0007__x0001__x0001_ 42" xfId="7826" xr:uid="{00000000-0005-0000-0000-0000221F0000}"/>
    <cellStyle name="þ_x001d_ð·_x000c_æþ'_x000d_ßþU_x0001_Ø_x0005_ü_x0014__x0007__x0001_ 43" xfId="7827" xr:uid="{00000000-0005-0000-0000-0000231F0000}"/>
    <cellStyle name="þ_x001d_ð·_x000c_æþ'_x000d_ßþU_x0001_Ø_x0005_ü_x0014__x0007__x0001__x0001_ 43" xfId="7828" xr:uid="{00000000-0005-0000-0000-0000241F0000}"/>
    <cellStyle name="þ_x001d_ð·_x000c_æþ'_x000d_ßþU_x0001_Ø_x0005_ü_x0014__x0007__x0001_ 44" xfId="7829" xr:uid="{00000000-0005-0000-0000-0000251F0000}"/>
    <cellStyle name="þ_x001d_ð·_x000c_æþ'_x000d_ßþU_x0001_Ø_x0005_ü_x0014__x0007__x0001__x0001_ 44" xfId="7830" xr:uid="{00000000-0005-0000-0000-0000261F0000}"/>
    <cellStyle name="þ_x001d_ð·_x000c_æþ'_x000d_ßþU_x0001_Ø_x0005_ü_x0014__x0007__x0001_ 45" xfId="7831" xr:uid="{00000000-0005-0000-0000-0000271F0000}"/>
    <cellStyle name="þ_x001d_ð·_x000c_æþ'_x000d_ßþU_x0001_Ø_x0005_ü_x0014__x0007__x0001__x0001_ 45" xfId="7832" xr:uid="{00000000-0005-0000-0000-0000281F0000}"/>
    <cellStyle name="þ_x001d_ð·_x000c_æþ'_x000d_ßþU_x0001_Ø_x0005_ü_x0014__x0007__x0001_ 46" xfId="7833" xr:uid="{00000000-0005-0000-0000-0000291F0000}"/>
    <cellStyle name="þ_x001d_ð·_x000c_æþ'_x000d_ßþU_x0001_Ø_x0005_ü_x0014__x0007__x0001__x0001_ 46" xfId="7834" xr:uid="{00000000-0005-0000-0000-00002A1F0000}"/>
    <cellStyle name="þ_x001d_ð·_x000c_æþ'_x000d_ßþU_x0001_Ø_x0005_ü_x0014__x0007__x0001_ 47" xfId="7835" xr:uid="{00000000-0005-0000-0000-00002B1F0000}"/>
    <cellStyle name="þ_x001d_ð·_x000c_æþ'_x000d_ßþU_x0001_Ø_x0005_ü_x0014__x0007__x0001__x0001_ 47" xfId="7836" xr:uid="{00000000-0005-0000-0000-00002C1F0000}"/>
    <cellStyle name="þ_x001d_ð·_x000c_æþ'_x000d_ßþU_x0001_Ø_x0005_ü_x0014__x0007__x0001_ 48" xfId="7837" xr:uid="{00000000-0005-0000-0000-00002D1F0000}"/>
    <cellStyle name="þ_x001d_ð·_x000c_æþ'_x000d_ßþU_x0001_Ø_x0005_ü_x0014__x0007__x0001__x0001_ 48" xfId="7838" xr:uid="{00000000-0005-0000-0000-00002E1F0000}"/>
    <cellStyle name="þ_x001d_ð·_x000c_æþ'_x000d_ßþU_x0001_Ø_x0005_ü_x0014__x0007__x0001_ 49" xfId="7839" xr:uid="{00000000-0005-0000-0000-00002F1F0000}"/>
    <cellStyle name="þ_x001d_ð·_x000c_æþ'_x000d_ßþU_x0001_Ø_x0005_ü_x0014__x0007__x0001__x0001_ 49" xfId="7840" xr:uid="{00000000-0005-0000-0000-0000301F0000}"/>
    <cellStyle name="þ_x001d_ð·_x000c_æþ'_x000d_ßþU_x0001_Ø_x0005_ü_x0014__x0007__x0001_ 5" xfId="7841" xr:uid="{00000000-0005-0000-0000-0000311F0000}"/>
    <cellStyle name="þ_x001d_ð·_x000c_æþ'_x000d_ßþU_x0001_Ø_x0005_ü_x0014__x0007__x0001__x0001_ 5" xfId="7842" xr:uid="{00000000-0005-0000-0000-0000321F0000}"/>
    <cellStyle name="þ_x001d_ð·_x000c_æþ'_x000d_ßþU_x0001_Ø_x0005_ü_x0014__x0007__x0001_ 50" xfId="7843" xr:uid="{00000000-0005-0000-0000-0000331F0000}"/>
    <cellStyle name="þ_x001d_ð·_x000c_æþ'_x000d_ßþU_x0001_Ø_x0005_ü_x0014__x0007__x0001__x0001_ 50" xfId="7844" xr:uid="{00000000-0005-0000-0000-0000341F0000}"/>
    <cellStyle name="þ_x001d_ð·_x000c_æþ'_x000d_ßþU_x0001_Ø_x0005_ü_x0014__x0007__x0001_ 51" xfId="7845" xr:uid="{00000000-0005-0000-0000-0000351F0000}"/>
    <cellStyle name="þ_x001d_ð·_x000c_æþ'_x000d_ßþU_x0001_Ø_x0005_ü_x0014__x0007__x0001__x0001_ 51" xfId="7846" xr:uid="{00000000-0005-0000-0000-0000361F0000}"/>
    <cellStyle name="þ_x001d_ð·_x000c_æþ'_x000d_ßþU_x0001_Ø_x0005_ü_x0014__x0007__x0001_ 52" xfId="7847" xr:uid="{00000000-0005-0000-0000-0000371F0000}"/>
    <cellStyle name="þ_x001d_ð·_x000c_æþ'_x000d_ßþU_x0001_Ø_x0005_ü_x0014__x0007__x0001__x0001_ 52" xfId="7848" xr:uid="{00000000-0005-0000-0000-0000381F0000}"/>
    <cellStyle name="þ_x001d_ð·_x000c_æþ'_x000d_ßþU_x0001_Ø_x0005_ü_x0014__x0007__x0001_ 53" xfId="7849" xr:uid="{00000000-0005-0000-0000-0000391F0000}"/>
    <cellStyle name="þ_x001d_ð·_x000c_æþ'_x000d_ßþU_x0001_Ø_x0005_ü_x0014__x0007__x0001__x0001_ 53" xfId="7850" xr:uid="{00000000-0005-0000-0000-00003A1F0000}"/>
    <cellStyle name="þ_x001d_ð·_x000c_æþ'_x000d_ßþU_x0001_Ø_x0005_ü_x0014__x0007__x0001_ 54" xfId="7851" xr:uid="{00000000-0005-0000-0000-00003B1F0000}"/>
    <cellStyle name="þ_x001d_ð·_x000c_æþ'_x000d_ßþU_x0001_Ø_x0005_ü_x0014__x0007__x0001__x0001_ 54" xfId="7852" xr:uid="{00000000-0005-0000-0000-00003C1F0000}"/>
    <cellStyle name="þ_x001d_ð·_x000c_æþ'_x000d_ßþU_x0001_Ø_x0005_ü_x0014__x0007__x0001_ 55" xfId="7853" xr:uid="{00000000-0005-0000-0000-00003D1F0000}"/>
    <cellStyle name="þ_x001d_ð·_x000c_æþ'_x000d_ßþU_x0001_Ø_x0005_ü_x0014__x0007__x0001__x0001_ 55" xfId="7854" xr:uid="{00000000-0005-0000-0000-00003E1F0000}"/>
    <cellStyle name="þ_x001d_ð·_x000c_æþ'_x000d_ßþU_x0001_Ø_x0005_ü_x0014__x0007__x0001_ 56" xfId="7855" xr:uid="{00000000-0005-0000-0000-00003F1F0000}"/>
    <cellStyle name="þ_x001d_ð·_x000c_æþ'_x000d_ßþU_x0001_Ø_x0005_ü_x0014__x0007__x0001__x0001_ 56" xfId="7856" xr:uid="{00000000-0005-0000-0000-0000401F0000}"/>
    <cellStyle name="þ_x001d_ð·_x000c_æþ'_x000d_ßþU_x0001_Ø_x0005_ü_x0014__x0007__x0001_ 57" xfId="7857" xr:uid="{00000000-0005-0000-0000-0000411F0000}"/>
    <cellStyle name="þ_x001d_ð·_x000c_æþ'_x000d_ßþU_x0001_Ø_x0005_ü_x0014__x0007__x0001__x0001_ 57" xfId="7858" xr:uid="{00000000-0005-0000-0000-0000421F0000}"/>
    <cellStyle name="þ_x001d_ð·_x000c_æþ'_x000d_ßþU_x0001_Ø_x0005_ü_x0014__x0007__x0001_ 58" xfId="7859" xr:uid="{00000000-0005-0000-0000-0000431F0000}"/>
    <cellStyle name="þ_x001d_ð·_x000c_æþ'_x000d_ßþU_x0001_Ø_x0005_ü_x0014__x0007__x0001__x0001_ 58" xfId="7860" xr:uid="{00000000-0005-0000-0000-0000441F0000}"/>
    <cellStyle name="þ_x001d_ð·_x000c_æþ'_x000d_ßþU_x0001_Ø_x0005_ü_x0014__x0007__x0001_ 59" xfId="7861" xr:uid="{00000000-0005-0000-0000-0000451F0000}"/>
    <cellStyle name="þ_x001d_ð·_x000c_æþ'_x000d_ßþU_x0001_Ø_x0005_ü_x0014__x0007__x0001__x0001_ 59" xfId="7862" xr:uid="{00000000-0005-0000-0000-0000461F0000}"/>
    <cellStyle name="þ_x001d_ð·_x000c_æþ'_x000d_ßþU_x0001_Ø_x0005_ü_x0014__x0007__x0001_ 6" xfId="7863" xr:uid="{00000000-0005-0000-0000-0000471F0000}"/>
    <cellStyle name="þ_x001d_ð·_x000c_æþ'_x000d_ßþU_x0001_Ø_x0005_ü_x0014__x0007__x0001__x0001_ 6" xfId="7864" xr:uid="{00000000-0005-0000-0000-0000481F0000}"/>
    <cellStyle name="þ_x001d_ð·_x000c_æþ'_x000d_ßþU_x0001_Ø_x0005_ü_x0014__x0007__x0001_ 60" xfId="7865" xr:uid="{00000000-0005-0000-0000-0000491F0000}"/>
    <cellStyle name="þ_x001d_ð·_x000c_æþ'_x000d_ßþU_x0001_Ø_x0005_ü_x0014__x0007__x0001__x0001_ 60" xfId="7866" xr:uid="{00000000-0005-0000-0000-00004A1F0000}"/>
    <cellStyle name="þ_x001d_ð·_x000c_æþ'_x000d_ßþU_x0001_Ø_x0005_ü_x0014__x0007__x0001_ 61" xfId="7867" xr:uid="{00000000-0005-0000-0000-00004B1F0000}"/>
    <cellStyle name="þ_x001d_ð·_x000c_æþ'_x000d_ßþU_x0001_Ø_x0005_ü_x0014__x0007__x0001__x0001_ 61" xfId="7868" xr:uid="{00000000-0005-0000-0000-00004C1F0000}"/>
    <cellStyle name="þ_x001d_ð·_x000c_æþ'_x000d_ßþU_x0001_Ø_x0005_ü_x0014__x0007__x0001_ 7" xfId="7869" xr:uid="{00000000-0005-0000-0000-00004D1F0000}"/>
    <cellStyle name="þ_x001d_ð·_x000c_æþ'_x000d_ßþU_x0001_Ø_x0005_ü_x0014__x0007__x0001__x0001_ 7" xfId="7870" xr:uid="{00000000-0005-0000-0000-00004E1F0000}"/>
    <cellStyle name="þ_x001d_ð·_x000c_æþ'_x000d_ßþU_x0001_Ø_x0005_ü_x0014__x0007__x0001_ 8" xfId="7871" xr:uid="{00000000-0005-0000-0000-00004F1F0000}"/>
    <cellStyle name="þ_x001d_ð·_x000c_æþ'_x000d_ßþU_x0001_Ø_x0005_ü_x0014__x0007__x0001__x0001_ 8" xfId="7872" xr:uid="{00000000-0005-0000-0000-0000501F0000}"/>
    <cellStyle name="þ_x001d_ð·_x000c_æþ'_x000d_ßþU_x0001_Ø_x0005_ü_x0014__x0007__x0001_ 9" xfId="7873" xr:uid="{00000000-0005-0000-0000-0000511F0000}"/>
    <cellStyle name="þ_x001d_ð·_x000c_æþ'_x000d_ßþU_x0001_Ø_x0005_ü_x0014__x0007__x0001__x0001_ 9" xfId="7874" xr:uid="{00000000-0005-0000-0000-0000521F0000}"/>
    <cellStyle name="þ_x001d_ð·_x000c_æþ'_x000d_ßþU_x0001_Ø_x0005_ü_x0014__x0007__x0001__x0001_?_x0002_ÿÿÿÿÿÿÿÿÿÿÿÿÿÿÿ¯?(_x0002__x001e__x0016_ ???¼$ÿÿÿÿ????_x0006__x0016_??????????????Í!Ë??????????           ?????           ?????????_x000d_C:\WINDOWS\_x000d_V_x000d_S\TEMP_x000d_NC;C:\NU;C:\VIRUS;_x000d_?????????????????????????????????????????????????????????????????????????????" xfId="7875" xr:uid="{00000000-0005-0000-0000-0000531F0000}"/>
    <cellStyle name="þ_x001d_ð·_x000c_æþ'_x000d_ßþU_x0001_Ø_x0005_ü_x0014__x0007__x0001__x0001_?_x0002_ÿÿÿÿÿÿÿÿÿÿÿÿÿÿÿ¯?(_x0002__x001e__x0016_ ???¼$ÿÿÿÿ????_x0006__x0016_??????????????Í!Ë??????????           ?????           ?????????_x000d_C:\WINDOWS\_x000d_V_x000d_S\TEMP_x000d_NC;C:\NU;C:\VIRUS;_x000d_????????????????????????????????????????????????????????????????????????????? 2" xfId="7876" xr:uid="{00000000-0005-0000-0000-0000541F0000}"/>
    <cellStyle name="þ_x001d_ð·_x000c_æþ'_x000d_ßþU_x0001_Ø_x0005_ü_x0014__x0007__x0001__x0001_?_x0002_ÿÿÿÿÿÿÿÿÿÿÿÿÿÿÿ¯?(_x0002__x001e__x0016_ ???¼$ÿÿÿÿ????_x0006__x0016_??????????????Í!Ë??????????           ?????           ?????????_x000d_C:\WINDOWS\_x000d_V_x000d_S\TEMP_x000d_NC;C:\NU;C:\VIRUS;_x000d_????????????????????????????????????????????????????????????????????????????? 2 2" xfId="7877" xr:uid="{00000000-0005-0000-0000-0000551F0000}"/>
    <cellStyle name="þ_x001d_ð·_x000c_æþ'_x000d_ßþU_x0001_Ø_x0005_ü_x0014__x0007__x0001__x0001_?_x0002_ÿÿÿÿÿÿÿÿÿÿÿÿÿÿÿ¯?(_x0002__x001e__x0016_ ???¼$ÿÿÿÿ????_x0006__x0016_??????????????Í!Ë??????????           ?????           ?????????_x000d_C:\WINDOWS\_x000d_V_x000d_S\TEMP_x000d_NC;C:\NU;C:\VIRUS;_x000d_????????????????????????????????????????????????????????????????????????????? 3" xfId="7878" xr:uid="{00000000-0005-0000-0000-0000561F0000}"/>
    <cellStyle name="þ_x001d_ð·_x000c_æþ'_x000d_ßþU_x0001_Ø_x0005_ü_x0014__x0007__x0001__x0001_?_x0002_ÿÿÿÿÿÿÿÿÿÿÿÿÿÿÿ¯?(_x0002__x001e__x0016_ ???¼$ÿÿÿÿ????_x0006__x0016_??????????????Í!Ë??????????           ?????           ?????????_x000d_C:\WINDOWS\_x000d_V_x000d_S\TEMP_x000d_NC;C:\NU;C:\VIRUS;_x000d_????????????????????????????????????????????????????????????????????????????? 4" xfId="7879" xr:uid="{00000000-0005-0000-0000-0000571F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7880" xr:uid="{00000000-0005-0000-0000-0000581F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xfId="7881" xr:uid="{00000000-0005-0000-0000-0000591F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2" xfId="7882" xr:uid="{00000000-0005-0000-0000-00005A1F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3" xfId="7883" xr:uid="{00000000-0005-0000-0000-00005B1F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4" xfId="7884" xr:uid="{00000000-0005-0000-0000-00005C1F0000}"/>
    <cellStyle name="þ_x001d_ð·_x000c_æþ'_x000d_ßþU_x0001_Ø_x0005_ü_x0014__x0007__x0001__x0001__Bieu cn nhiệm kỳ sưa lai năm 2010,2011" xfId="7885" xr:uid="{00000000-0005-0000-0000-00005D1F0000}"/>
    <cellStyle name="þ_x001d_ð·_x000c_æþ'_x000d_ßþU_x0001_Ø_x0005_ü_x0014__x0007__x0001__BIEU KE HOACH  2015 (KTN 6.11 sua)" xfId="7886" xr:uid="{00000000-0005-0000-0000-00005E1F0000}"/>
    <cellStyle name="þ_x001d_ð·_x000c_æþ'_x000d_ßþU_x0001_Ø_x0005_ü_x0014__x0007__x0001__x0001__BIEU KE HOACH  2015 (KTN 6.11 sua)" xfId="7887" xr:uid="{00000000-0005-0000-0000-00005F1F0000}"/>
    <cellStyle name="þ_x001d_ð·_BIEU KE HOACH  2015 (KTN 6.11 sua)" xfId="7888" xr:uid="{00000000-0005-0000-0000-0000601F0000}"/>
    <cellStyle name="þ_x001d_ðÇ%Uý—&amp;Hý9_x0008_Ÿ s_x000a__x0007_" xfId="7889" xr:uid="{00000000-0005-0000-0000-0000611F0000}"/>
    <cellStyle name="þ_x001d_ðÇ%Uý—&amp;Hý9_x0008_Ÿ s_x000a__x0007__x0001_" xfId="7890" xr:uid="{00000000-0005-0000-0000-0000621F0000}"/>
    <cellStyle name="þ_x001d_ðÇ%Uý—&amp;Hý9_x0008_Ÿ s_x000a__x0007__x0001__x0001_" xfId="7891" xr:uid="{00000000-0005-0000-0000-0000631F0000}"/>
    <cellStyle name="þ_x001d_ðÇ%Uý—&amp;Hý9_x0008_Ÿ s_x000a__x0007__x0001_ 2" xfId="7900" xr:uid="{00000000-0005-0000-0000-0000641F0000}"/>
    <cellStyle name="þ_x001d_ðÇ%Uý—&amp;Hý9_x0008_Ÿ s_x000a__x0007__x0001__x0001_ 2" xfId="7901" xr:uid="{00000000-0005-0000-0000-0000651F0000}"/>
    <cellStyle name="þ_x001d_ðÇ%Uý—&amp;Hý9_x0008_Ÿ s_x000a__x0007__x0001_ 2 2" xfId="7892" xr:uid="{00000000-0005-0000-0000-0000661F0000}"/>
    <cellStyle name="þ_x001d_ðÇ%Uý—&amp;Hý9_x0008_Ÿ s_x000a__x0007__x0001__x0001_ 2 2" xfId="7893" xr:uid="{00000000-0005-0000-0000-0000671F0000}"/>
    <cellStyle name="þ_x001d_ðÇ%Uý—&amp;Hý9_x0008_Ÿ s_x000a__x0007__x0001_ 3" xfId="7902" xr:uid="{00000000-0005-0000-0000-0000681F0000}"/>
    <cellStyle name="þ_x001d_ðÇ%Uý—&amp;Hý9_x0008_Ÿ s_x000a__x0007__x0001__x0001_ 3" xfId="7903" xr:uid="{00000000-0005-0000-0000-0000691F0000}"/>
    <cellStyle name="þ_x001d_ðÇ%Uý—&amp;Hý9_x0008_Ÿ s_x000a__x0007__x0001_ 3 2" xfId="7894" xr:uid="{00000000-0005-0000-0000-00006A1F0000}"/>
    <cellStyle name="þ_x001d_ðÇ%Uý—&amp;Hý9_x0008_Ÿ s_x000a__x0007__x0001__x0001_ 3 2" xfId="7895" xr:uid="{00000000-0005-0000-0000-00006B1F0000}"/>
    <cellStyle name="þ_x001d_ðÇ%Uý—&amp;Hý9_x0008_Ÿ s_x000a__x0007__x0001_ 4" xfId="7904" xr:uid="{00000000-0005-0000-0000-00006C1F0000}"/>
    <cellStyle name="þ_x001d_ðÇ%Uý—&amp;Hý9_x0008_Ÿ s_x000a__x0007__x0001__x0001_ 4" xfId="7905" xr:uid="{00000000-0005-0000-0000-00006D1F0000}"/>
    <cellStyle name="þ_x001d_ðÇ%Uý—&amp;Hý9_x0008_Ÿ s_x000a__x0007__x0001__x0001_?_x0002_ÿÿÿÿÿÿÿÿÿÿÿÿÿÿÿ_x0001_(_x0002_—_x000d_€???Î_x001f_ÿÿÿÿ????_x0007_???????????????Í!Ë??????????           ?????           ?????????_x000d_C:\WINDOWS\country.sys_x000d_??????????????????????????????????????????????????????????????????????????????????????????????" xfId="7896" xr:uid="{00000000-0005-0000-0000-00006E1F0000}"/>
    <cellStyle name="þ_x001d_ðÇ%Uý—&amp;Hý9_x0008_Ÿ s_x000a__x0007__x0001__x0001_?_x0002_ÿÿÿÿÿÿÿÿÿÿÿÿÿÿÿ_x0001_(_x0002_—_x000d_€???Î_x001f_ÿÿÿÿ????_x0007_???????????????Í!Ë??????????           ?????           ?????????_x000d_C:\WINDOWS\country.sys_x000d_?????????????????????????????????????????????????????????????????????????????????????????????? 2" xfId="7897" xr:uid="{00000000-0005-0000-0000-00006F1F0000}"/>
    <cellStyle name="þ_x001d_ðÇ%Uý—&amp;Hý9_x0008_Ÿ s_x000a__x0007__x0001__BIEU KE HOACH  2015 (KTN 6.11 sua)" xfId="7898" xr:uid="{00000000-0005-0000-0000-0000701F0000}"/>
    <cellStyle name="þ_x001d_ðÇ%Uý—&amp;Hý9_x0008_Ÿ s_x000a__x0007__x0001__x0001__BIEU KE HOACH  2015 (KTN 6.11 sua)" xfId="7899" xr:uid="{00000000-0005-0000-0000-0000711F0000}"/>
    <cellStyle name="þ_x001d_ðÇ%Uý—&amp;Hý9_x0008_Ÿ s_x000a__x0007__x0001__CT 134" xfId="7906" xr:uid="{00000000-0005-0000-0000-0000721F0000}"/>
    <cellStyle name="þ_x001d_ðÇ%Uý—&amp;Hý9_x0008_Ÿ s_x000a__x0007__x0001__x0001__CT 134" xfId="7907" xr:uid="{00000000-0005-0000-0000-0000731F0000}"/>
    <cellStyle name="þ_x001d_ðK_x000c_Fý_x001b__x000d_9ýU_x0001_Ð_x0008_¦)_x0007__x0001__x0001_" xfId="7908" xr:uid="{00000000-0005-0000-0000-0000741F0000}"/>
    <cellStyle name="þ_x001d_ðK_x000c_Fý_x001b__x000d_9ýU_x0001_Ð_x0008_¦)_x0007__x0001__x0001_ 2" xfId="7909" xr:uid="{00000000-0005-0000-0000-0000751F0000}"/>
    <cellStyle name="þ_x001d_ðK_x000c_Fý_x001b__x000d_9ýU_x0001_Ð_x0008_¦)_x0007__x0001__x0001_ 3" xfId="7910" xr:uid="{00000000-0005-0000-0000-0000761F0000}"/>
    <cellStyle name="thuong-10" xfId="8259" xr:uid="{00000000-0005-0000-0000-0000771F0000}"/>
    <cellStyle name="thuong-10 2" xfId="8260" xr:uid="{00000000-0005-0000-0000-0000781F0000}"/>
    <cellStyle name="thuong-10 3" xfId="8261" xr:uid="{00000000-0005-0000-0000-0000791F0000}"/>
    <cellStyle name="thuong-11" xfId="8262" xr:uid="{00000000-0005-0000-0000-00007A1F0000}"/>
    <cellStyle name="thuong-11 2" xfId="8263" xr:uid="{00000000-0005-0000-0000-00007B1F0000}"/>
    <cellStyle name="thuong-11 3" xfId="8264" xr:uid="{00000000-0005-0000-0000-00007C1F0000}"/>
    <cellStyle name="thuy" xfId="8265" xr:uid="{00000000-0005-0000-0000-00007D1F0000}"/>
    <cellStyle name="thuy 2" xfId="8278" xr:uid="{00000000-0005-0000-0000-00007E1F0000}"/>
    <cellStyle name="Thuyet minh" xfId="8266" xr:uid="{00000000-0005-0000-0000-00007F1F0000}"/>
    <cellStyle name="Thuyet minh 2" xfId="8267" xr:uid="{00000000-0005-0000-0000-0000801F0000}"/>
    <cellStyle name="Thuyet minh 3" xfId="8268" xr:uid="{00000000-0005-0000-0000-0000811F0000}"/>
    <cellStyle name="thvt" xfId="8269" xr:uid="{00000000-0005-0000-0000-0000821F0000}"/>
    <cellStyle name="thvt 2" xfId="8270" xr:uid="{00000000-0005-0000-0000-0000831F0000}"/>
    <cellStyle name="thvt 3" xfId="8271" xr:uid="{00000000-0005-0000-0000-0000841F0000}"/>
    <cellStyle name="Tiªu ®Ì" xfId="7292" xr:uid="{00000000-0005-0000-0000-0000EE1C0000}"/>
    <cellStyle name="Tiªu ®Ì 2" xfId="7293" xr:uid="{00000000-0005-0000-0000-0000EF1C0000}"/>
    <cellStyle name="Tiªu ®Ì 3" xfId="7294" xr:uid="{00000000-0005-0000-0000-0000F01C0000}"/>
    <cellStyle name="Tien1" xfId="7295" xr:uid="{00000000-0005-0000-0000-0000F11C0000}"/>
    <cellStyle name="Tien1 2" xfId="7296" xr:uid="{00000000-0005-0000-0000-0000F21C0000}"/>
    <cellStyle name="Tien1 3" xfId="7297" xr:uid="{00000000-0005-0000-0000-0000F31C0000}"/>
    <cellStyle name="Tieu_de_2" xfId="7298" xr:uid="{00000000-0005-0000-0000-0000F41C0000}"/>
    <cellStyle name="Times New Roman" xfId="7299" xr:uid="{00000000-0005-0000-0000-0000F51C0000}"/>
    <cellStyle name="Times New Roman 2" xfId="7300" xr:uid="{00000000-0005-0000-0000-0000F61C0000}"/>
    <cellStyle name="Times New Roman 3" xfId="7301" xr:uid="{00000000-0005-0000-0000-0000F71C0000}"/>
    <cellStyle name="TiÓu môc" xfId="7302" xr:uid="{00000000-0005-0000-0000-0000F81C0000}"/>
    <cellStyle name="TiÓu môc 2" xfId="7303" xr:uid="{00000000-0005-0000-0000-0000F91C0000}"/>
    <cellStyle name="TiÓu môc 3" xfId="7304" xr:uid="{00000000-0005-0000-0000-0000FA1C0000}"/>
    <cellStyle name="tit1" xfId="7305" xr:uid="{00000000-0005-0000-0000-0000FB1C0000}"/>
    <cellStyle name="tit1 2" xfId="7306" xr:uid="{00000000-0005-0000-0000-0000FC1C0000}"/>
    <cellStyle name="tit1 3" xfId="7307" xr:uid="{00000000-0005-0000-0000-0000FD1C0000}"/>
    <cellStyle name="tit2" xfId="7308" xr:uid="{00000000-0005-0000-0000-0000FE1C0000}"/>
    <cellStyle name="tit2 2" xfId="7309" xr:uid="{00000000-0005-0000-0000-0000FF1C0000}"/>
    <cellStyle name="tit2 3" xfId="7310" xr:uid="{00000000-0005-0000-0000-0000001D0000}"/>
    <cellStyle name="tit3" xfId="7311" xr:uid="{00000000-0005-0000-0000-0000011D0000}"/>
    <cellStyle name="tit3 2" xfId="7312" xr:uid="{00000000-0005-0000-0000-0000021D0000}"/>
    <cellStyle name="tit3 3" xfId="7313" xr:uid="{00000000-0005-0000-0000-0000031D0000}"/>
    <cellStyle name="tit4" xfId="7314" xr:uid="{00000000-0005-0000-0000-0000041D0000}"/>
    <cellStyle name="tit4 2" xfId="7315" xr:uid="{00000000-0005-0000-0000-0000051D0000}"/>
    <cellStyle name="tit4 3" xfId="7316" xr:uid="{00000000-0005-0000-0000-0000061D0000}"/>
    <cellStyle name="Title 2" xfId="7317" xr:uid="{00000000-0005-0000-0000-0000071D0000}"/>
    <cellStyle name="Title 2 2" xfId="7318" xr:uid="{00000000-0005-0000-0000-0000081D0000}"/>
    <cellStyle name="Title 2 3" xfId="7319" xr:uid="{00000000-0005-0000-0000-0000091D0000}"/>
    <cellStyle name="Title 3" xfId="7320" xr:uid="{00000000-0005-0000-0000-00000A1D0000}"/>
    <cellStyle name="Title 4" xfId="7321" xr:uid="{00000000-0005-0000-0000-00000B1D0000}"/>
    <cellStyle name="TNN" xfId="7322" xr:uid="{00000000-0005-0000-0000-00000C1D0000}"/>
    <cellStyle name="TNN 2" xfId="7323" xr:uid="{00000000-0005-0000-0000-00000D1D0000}"/>
    <cellStyle name="TNN 3" xfId="7324" xr:uid="{00000000-0005-0000-0000-00000E1D0000}"/>
    <cellStyle name="Tong so" xfId="7325" xr:uid="{00000000-0005-0000-0000-00000F1D0000}"/>
    <cellStyle name="tong so 1" xfId="7326" xr:uid="{00000000-0005-0000-0000-0000101D0000}"/>
    <cellStyle name="Tongcong" xfId="7327" xr:uid="{00000000-0005-0000-0000-0000111D0000}"/>
    <cellStyle name="Tongcong 2" xfId="7328" xr:uid="{00000000-0005-0000-0000-0000121D0000}"/>
    <cellStyle name="Tongcong 3" xfId="7329" xr:uid="{00000000-0005-0000-0000-0000131D0000}"/>
    <cellStyle name="Total" xfId="32" builtinId="25" customBuiltin="1"/>
    <cellStyle name="Total 2" xfId="7330" xr:uid="{00000000-0005-0000-0000-0000151D0000}"/>
    <cellStyle name="Total 2 2" xfId="7331" xr:uid="{00000000-0005-0000-0000-0000161D0000}"/>
    <cellStyle name="Total 2 3" xfId="7332" xr:uid="{00000000-0005-0000-0000-0000171D0000}"/>
    <cellStyle name="Total 2 4" xfId="7333" xr:uid="{00000000-0005-0000-0000-0000181D0000}"/>
    <cellStyle name="Total 3" xfId="7334" xr:uid="{00000000-0005-0000-0000-0000191D0000}"/>
    <cellStyle name="Total 4" xfId="7335" xr:uid="{00000000-0005-0000-0000-00001A1D0000}"/>
    <cellStyle name="Total 5" xfId="7336" xr:uid="{00000000-0005-0000-0000-00001B1D0000}"/>
    <cellStyle name="trang" xfId="7911" xr:uid="{00000000-0005-0000-0000-0000851F0000}"/>
    <cellStyle name="trang 2" xfId="7912" xr:uid="{00000000-0005-0000-0000-0000861F0000}"/>
    <cellStyle name="trang 3" xfId="7913" xr:uid="{00000000-0005-0000-0000-0000871F0000}"/>
    <cellStyle name="ts" xfId="7337" xr:uid="{00000000-0005-0000-0000-00001C1D0000}"/>
    <cellStyle name="ts 2" xfId="7338" xr:uid="{00000000-0005-0000-0000-00001D1D0000}"/>
    <cellStyle name="ts 2 2" xfId="7339" xr:uid="{00000000-0005-0000-0000-00001E1D0000}"/>
    <cellStyle name="ts 2 3" xfId="7340" xr:uid="{00000000-0005-0000-0000-00001F1D0000}"/>
    <cellStyle name="ts 3" xfId="7341" xr:uid="{00000000-0005-0000-0000-0000201D0000}"/>
    <cellStyle name="ts 4" xfId="7342" xr:uid="{00000000-0005-0000-0000-0000211D0000}"/>
    <cellStyle name="tt1" xfId="7343" xr:uid="{00000000-0005-0000-0000-0000221D0000}"/>
    <cellStyle name="tt1 2" xfId="7344" xr:uid="{00000000-0005-0000-0000-0000231D0000}"/>
    <cellStyle name="tt1 3" xfId="7345" xr:uid="{00000000-0005-0000-0000-0000241D0000}"/>
    <cellStyle name="Tusental (0)_pldt" xfId="7346" xr:uid="{00000000-0005-0000-0000-0000251D0000}"/>
    <cellStyle name="Tusental_pldt" xfId="7347" xr:uid="{00000000-0005-0000-0000-0000261D0000}"/>
    <cellStyle name="UNIDAGSCode" xfId="7914" xr:uid="{00000000-0005-0000-0000-0000881F0000}"/>
    <cellStyle name="UNIDAGSCode 2" xfId="7915" xr:uid="{00000000-0005-0000-0000-0000891F0000}"/>
    <cellStyle name="UNIDAGSCode 2 2" xfId="7916" xr:uid="{00000000-0005-0000-0000-00008A1F0000}"/>
    <cellStyle name="UNIDAGSCode 2 3" xfId="7917" xr:uid="{00000000-0005-0000-0000-00008B1F0000}"/>
    <cellStyle name="UNIDAGSCode 3" xfId="7918" xr:uid="{00000000-0005-0000-0000-00008C1F0000}"/>
    <cellStyle name="UNIDAGSCode 4" xfId="7919" xr:uid="{00000000-0005-0000-0000-00008D1F0000}"/>
    <cellStyle name="UNIDAGSCode2" xfId="7920" xr:uid="{00000000-0005-0000-0000-00008E1F0000}"/>
    <cellStyle name="UNIDAGSCode2 2" xfId="7921" xr:uid="{00000000-0005-0000-0000-00008F1F0000}"/>
    <cellStyle name="UNIDAGSCode2 2 2" xfId="7922" xr:uid="{00000000-0005-0000-0000-0000901F0000}"/>
    <cellStyle name="UNIDAGSCode2 3" xfId="7923" xr:uid="{00000000-0005-0000-0000-0000911F0000}"/>
    <cellStyle name="UNIDAGSCode2 4" xfId="7924" xr:uid="{00000000-0005-0000-0000-0000921F0000}"/>
    <cellStyle name="UNIDAGSCurrency" xfId="7925" xr:uid="{00000000-0005-0000-0000-0000931F0000}"/>
    <cellStyle name="UNIDAGSCurrency 2" xfId="7926" xr:uid="{00000000-0005-0000-0000-0000941F0000}"/>
    <cellStyle name="UNIDAGSCurrency 2 2" xfId="7927" xr:uid="{00000000-0005-0000-0000-0000951F0000}"/>
    <cellStyle name="UNIDAGSCurrency 2 3" xfId="7928" xr:uid="{00000000-0005-0000-0000-0000961F0000}"/>
    <cellStyle name="UNIDAGSCurrency 3" xfId="7929" xr:uid="{00000000-0005-0000-0000-0000971F0000}"/>
    <cellStyle name="UNIDAGSCurrency 4" xfId="7930" xr:uid="{00000000-0005-0000-0000-0000981F0000}"/>
    <cellStyle name="UNIDAGSDate" xfId="7931" xr:uid="{00000000-0005-0000-0000-0000991F0000}"/>
    <cellStyle name="UNIDAGSDate 2" xfId="7932" xr:uid="{00000000-0005-0000-0000-00009A1F0000}"/>
    <cellStyle name="UNIDAGSDate 2 2" xfId="7933" xr:uid="{00000000-0005-0000-0000-00009B1F0000}"/>
    <cellStyle name="UNIDAGSDate 2 3" xfId="7934" xr:uid="{00000000-0005-0000-0000-00009C1F0000}"/>
    <cellStyle name="UNIDAGSDate 3" xfId="7935" xr:uid="{00000000-0005-0000-0000-00009D1F0000}"/>
    <cellStyle name="UNIDAGSDate 4" xfId="7936" xr:uid="{00000000-0005-0000-0000-00009E1F0000}"/>
    <cellStyle name="UNIDAGSPercent" xfId="7937" xr:uid="{00000000-0005-0000-0000-00009F1F0000}"/>
    <cellStyle name="UNIDAGSPercent 2" xfId="7938" xr:uid="{00000000-0005-0000-0000-0000A01F0000}"/>
    <cellStyle name="UNIDAGSPercent 2 2" xfId="7939" xr:uid="{00000000-0005-0000-0000-0000A11F0000}"/>
    <cellStyle name="UNIDAGSPercent 2 3" xfId="7940" xr:uid="{00000000-0005-0000-0000-0000A21F0000}"/>
    <cellStyle name="UNIDAGSPercent 3" xfId="7941" xr:uid="{00000000-0005-0000-0000-0000A31F0000}"/>
    <cellStyle name="UNIDAGSPercent 4" xfId="7942" xr:uid="{00000000-0005-0000-0000-0000A41F0000}"/>
    <cellStyle name="UNIDAGSPercent2" xfId="7943" xr:uid="{00000000-0005-0000-0000-0000A51F0000}"/>
    <cellStyle name="UNIDAGSPercent2 2" xfId="7944" xr:uid="{00000000-0005-0000-0000-0000A61F0000}"/>
    <cellStyle name="UNIDAGSPercent2 2 2" xfId="7945" xr:uid="{00000000-0005-0000-0000-0000A71F0000}"/>
    <cellStyle name="UNIDAGSPercent2 2 3" xfId="7946" xr:uid="{00000000-0005-0000-0000-0000A81F0000}"/>
    <cellStyle name="UNIDAGSPercent2 3" xfId="7947" xr:uid="{00000000-0005-0000-0000-0000A91F0000}"/>
    <cellStyle name="UNIDAGSPercent2 4" xfId="7948" xr:uid="{00000000-0005-0000-0000-0000AA1F0000}"/>
    <cellStyle name="ux_3_¼­¿ï-¾È»ê" xfId="7949" xr:uid="{00000000-0005-0000-0000-0000AB1F0000}"/>
    <cellStyle name="Valuta (0)_pldt" xfId="7950" xr:uid="{00000000-0005-0000-0000-0000AC1F0000}"/>
    <cellStyle name="Valuta_pldt" xfId="7951" xr:uid="{00000000-0005-0000-0000-0000AD1F0000}"/>
    <cellStyle name="VANG1" xfId="7952" xr:uid="{00000000-0005-0000-0000-0000AE1F0000}"/>
    <cellStyle name="VANG1 2" xfId="7953" xr:uid="{00000000-0005-0000-0000-0000AF1F0000}"/>
    <cellStyle name="VANG1 3" xfId="7954" xr:uid="{00000000-0005-0000-0000-0000B01F0000}"/>
    <cellStyle name="viet" xfId="33" xr:uid="{00000000-0005-0000-0000-0000B11F0000}"/>
    <cellStyle name="viet 2" xfId="7955" xr:uid="{00000000-0005-0000-0000-0000B21F0000}"/>
    <cellStyle name="viet 2 2" xfId="7956" xr:uid="{00000000-0005-0000-0000-0000B31F0000}"/>
    <cellStyle name="viet 3" xfId="7957" xr:uid="{00000000-0005-0000-0000-0000B41F0000}"/>
    <cellStyle name="viet 4" xfId="7958" xr:uid="{00000000-0005-0000-0000-0000B51F0000}"/>
    <cellStyle name="viet 5" xfId="7959" xr:uid="{00000000-0005-0000-0000-0000B61F0000}"/>
    <cellStyle name="viet2" xfId="34" xr:uid="{00000000-0005-0000-0000-0000B71F0000}"/>
    <cellStyle name="viet2 2" xfId="7960" xr:uid="{00000000-0005-0000-0000-0000B81F0000}"/>
    <cellStyle name="viet2 2 2" xfId="7961" xr:uid="{00000000-0005-0000-0000-0000B91F0000}"/>
    <cellStyle name="viet2 3" xfId="7962" xr:uid="{00000000-0005-0000-0000-0000BA1F0000}"/>
    <cellStyle name="viet2 4" xfId="7963" xr:uid="{00000000-0005-0000-0000-0000BB1F0000}"/>
    <cellStyle name="viet2 5" xfId="7964" xr:uid="{00000000-0005-0000-0000-0000BC1F0000}"/>
    <cellStyle name="VN new romanNormal" xfId="7965" xr:uid="{00000000-0005-0000-0000-0000BD1F0000}"/>
    <cellStyle name="VN new romanNormal 2" xfId="7966" xr:uid="{00000000-0005-0000-0000-0000BE1F0000}"/>
    <cellStyle name="VN new romanNormal 3" xfId="7967" xr:uid="{00000000-0005-0000-0000-0000BF1F0000}"/>
    <cellStyle name="VN new romanNormal 4" xfId="7968" xr:uid="{00000000-0005-0000-0000-0000C01F0000}"/>
    <cellStyle name="Vn Time 13" xfId="7969" xr:uid="{00000000-0005-0000-0000-0000C11F0000}"/>
    <cellStyle name="Vn Time 13 2" xfId="7970" xr:uid="{00000000-0005-0000-0000-0000C21F0000}"/>
    <cellStyle name="Vn Time 13 3" xfId="7971" xr:uid="{00000000-0005-0000-0000-0000C31F0000}"/>
    <cellStyle name="Vn Time 14" xfId="7972" xr:uid="{00000000-0005-0000-0000-0000C41F0000}"/>
    <cellStyle name="Vn Time 14 2" xfId="7973" xr:uid="{00000000-0005-0000-0000-0000C51F0000}"/>
    <cellStyle name="Vn Time 14 3" xfId="7974" xr:uid="{00000000-0005-0000-0000-0000C61F0000}"/>
    <cellStyle name="VN time new roman" xfId="7975" xr:uid="{00000000-0005-0000-0000-0000C71F0000}"/>
    <cellStyle name="VN time new roman 2" xfId="7976" xr:uid="{00000000-0005-0000-0000-0000C81F0000}"/>
    <cellStyle name="VN time new roman 3" xfId="7977" xr:uid="{00000000-0005-0000-0000-0000C91F0000}"/>
    <cellStyle name="VN time new roman 4" xfId="7978" xr:uid="{00000000-0005-0000-0000-0000CA1F0000}"/>
    <cellStyle name="vn_time" xfId="7979" xr:uid="{00000000-0005-0000-0000-0000CB1F0000}"/>
    <cellStyle name="vnbo" xfId="7980" xr:uid="{00000000-0005-0000-0000-0000CC1F0000}"/>
    <cellStyle name="vnbo 2" xfId="7981" xr:uid="{00000000-0005-0000-0000-0000CD1F0000}"/>
    <cellStyle name="vnbo 3" xfId="7982" xr:uid="{00000000-0005-0000-0000-0000CE1F0000}"/>
    <cellStyle name="vnhead1" xfId="7989" xr:uid="{00000000-0005-0000-0000-0000D51F0000}"/>
    <cellStyle name="vnhead1 2" xfId="7990" xr:uid="{00000000-0005-0000-0000-0000D61F0000}"/>
    <cellStyle name="vnhead1 3" xfId="7991" xr:uid="{00000000-0005-0000-0000-0000D71F0000}"/>
    <cellStyle name="vnhead2" xfId="7992" xr:uid="{00000000-0005-0000-0000-0000D81F0000}"/>
    <cellStyle name="vnhead2 2" xfId="7993" xr:uid="{00000000-0005-0000-0000-0000D91F0000}"/>
    <cellStyle name="vnhead2 3" xfId="7994" xr:uid="{00000000-0005-0000-0000-0000DA1F0000}"/>
    <cellStyle name="vnhead3" xfId="7995" xr:uid="{00000000-0005-0000-0000-0000DB1F0000}"/>
    <cellStyle name="vnhead3 2" xfId="7996" xr:uid="{00000000-0005-0000-0000-0000DC1F0000}"/>
    <cellStyle name="vnhead3 3" xfId="7997" xr:uid="{00000000-0005-0000-0000-0000DD1F0000}"/>
    <cellStyle name="vnhead4" xfId="7998" xr:uid="{00000000-0005-0000-0000-0000DE1F0000}"/>
    <cellStyle name="vnhead4 2" xfId="7999" xr:uid="{00000000-0005-0000-0000-0000DF1F0000}"/>
    <cellStyle name="vnhead4 3" xfId="8000" xr:uid="{00000000-0005-0000-0000-0000E01F0000}"/>
    <cellStyle name="vntxt1" xfId="7983" xr:uid="{00000000-0005-0000-0000-0000CF1F0000}"/>
    <cellStyle name="vntxt1 2" xfId="7984" xr:uid="{00000000-0005-0000-0000-0000D01F0000}"/>
    <cellStyle name="vntxt1 3" xfId="7985" xr:uid="{00000000-0005-0000-0000-0000D11F0000}"/>
    <cellStyle name="vntxt2" xfId="7986" xr:uid="{00000000-0005-0000-0000-0000D21F0000}"/>
    <cellStyle name="vntxt2 2" xfId="7987" xr:uid="{00000000-0005-0000-0000-0000D31F0000}"/>
    <cellStyle name="vntxt2 3" xfId="7988" xr:uid="{00000000-0005-0000-0000-0000D41F0000}"/>
    <cellStyle name="W?hrung [0]_35ERI8T2gbIEMixb4v26icuOo" xfId="8001" xr:uid="{00000000-0005-0000-0000-0000E11F0000}"/>
    <cellStyle name="W?hrung_35ERI8T2gbIEMixb4v26icuOo" xfId="8002" xr:uid="{00000000-0005-0000-0000-0000E21F0000}"/>
    <cellStyle name="Währung [0]_68574_Materialbedarfsliste" xfId="8004" xr:uid="{00000000-0005-0000-0000-0000E31F0000}"/>
    <cellStyle name="Währung_68574_Materialbedarfsliste" xfId="8005" xr:uid="{00000000-0005-0000-0000-0000E41F0000}"/>
    <cellStyle name="Walutowy [0]_Invoices2001Slovakia" xfId="8006" xr:uid="{00000000-0005-0000-0000-0000E51F0000}"/>
    <cellStyle name="Walutowy_Invoices2001Slovakia" xfId="8007" xr:uid="{00000000-0005-0000-0000-0000E61F0000}"/>
    <cellStyle name="Warning Text 2" xfId="8008" xr:uid="{00000000-0005-0000-0000-0000E71F0000}"/>
    <cellStyle name="Warning Text 2 2" xfId="8009" xr:uid="{00000000-0005-0000-0000-0000E81F0000}"/>
    <cellStyle name="Warning Text 2 3" xfId="8010" xr:uid="{00000000-0005-0000-0000-0000E91F0000}"/>
    <cellStyle name="Warning Text 3" xfId="8011" xr:uid="{00000000-0005-0000-0000-0000EA1F0000}"/>
    <cellStyle name="Warning Text 4" xfId="8012" xr:uid="{00000000-0005-0000-0000-0000EB1F0000}"/>
    <cellStyle name="wrap" xfId="8013" xr:uid="{00000000-0005-0000-0000-0000EC1F0000}"/>
    <cellStyle name="wrap 2" xfId="8014" xr:uid="{00000000-0005-0000-0000-0000ED1F0000}"/>
    <cellStyle name="wrap 3" xfId="8015" xr:uid="{00000000-0005-0000-0000-0000EE1F0000}"/>
    <cellStyle name="Wไhrung [0]_35ERI8T2gbIEMixb4v26icuOo" xfId="8016" xr:uid="{00000000-0005-0000-0000-0000EF1F0000}"/>
    <cellStyle name="Wไhrung_35ERI8T2gbIEMixb4v26icuOo" xfId="8017" xr:uid="{00000000-0005-0000-0000-0000F01F0000}"/>
    <cellStyle name="xan1" xfId="8018" xr:uid="{00000000-0005-0000-0000-0000F11F0000}"/>
    <cellStyle name="xan1 2" xfId="8019" xr:uid="{00000000-0005-0000-0000-0000F21F0000}"/>
    <cellStyle name="xan1 3" xfId="8020" xr:uid="{00000000-0005-0000-0000-0000F31F0000}"/>
    <cellStyle name="xuan" xfId="35" xr:uid="{00000000-0005-0000-0000-0000F41F0000}"/>
    <cellStyle name="xuan 2" xfId="8021" xr:uid="{00000000-0005-0000-0000-0000F51F0000}"/>
    <cellStyle name="xuan 3" xfId="8022" xr:uid="{00000000-0005-0000-0000-0000F61F0000}"/>
    <cellStyle name="xuan 4" xfId="8023" xr:uid="{00000000-0005-0000-0000-0000F71F0000}"/>
    <cellStyle name="y" xfId="8024" xr:uid="{00000000-0005-0000-0000-0000F81F0000}"/>
    <cellStyle name="y 2" xfId="8025" xr:uid="{00000000-0005-0000-0000-0000F91F0000}"/>
    <cellStyle name="y 3" xfId="8026" xr:uid="{00000000-0005-0000-0000-0000FA1F0000}"/>
    <cellStyle name="Ý kh¸c_B¶ng 1 (2)" xfId="8027" xr:uid="{00000000-0005-0000-0000-0000FB1F0000}"/>
    <cellStyle name="Zeilenebene_1_主营业务利润明细表" xfId="8028" xr:uid="{00000000-0005-0000-0000-0000FC1F0000}"/>
    <cellStyle name="センター" xfId="8032" xr:uid="{00000000-0005-0000-0000-0000FD1F0000}"/>
    <cellStyle name="センター 2" xfId="8033" xr:uid="{00000000-0005-0000-0000-0000FE1F0000}"/>
    <cellStyle name="センター 3" xfId="8034" xr:uid="{00000000-0005-0000-0000-0000FF1F0000}"/>
    <cellStyle name="เครื่องหมายสกุลเงิน [0]_FTC_OFFER" xfId="8029" xr:uid="{00000000-0005-0000-0000-000000200000}"/>
    <cellStyle name="เครื่องหมายสกุลเงิน_FTC_OFFER" xfId="8030" xr:uid="{00000000-0005-0000-0000-000001200000}"/>
    <cellStyle name="ปกติ_FTC_OFFER" xfId="8031" xr:uid="{00000000-0005-0000-0000-000002200000}"/>
    <cellStyle name=" [0.00]_ Att. 1- Cover" xfId="36" xr:uid="{00000000-0005-0000-0000-000003200000}"/>
    <cellStyle name="_ Att. 1- Cover" xfId="37" xr:uid="{00000000-0005-0000-0000-000004200000}"/>
    <cellStyle name="?_ Att. 1- Cover" xfId="38" xr:uid="{00000000-0005-0000-0000-000005200000}"/>
    <cellStyle name="똿뗦먛귟 [0.00]_PRODUCT DETAIL Q1" xfId="39" xr:uid="{00000000-0005-0000-0000-000006200000}"/>
    <cellStyle name="똿뗦먛귟_PRODUCT DETAIL Q1" xfId="40" xr:uid="{00000000-0005-0000-0000-000007200000}"/>
    <cellStyle name="믅됞 [0.00]_PRODUCT DETAIL Q1" xfId="41" xr:uid="{00000000-0005-0000-0000-000008200000}"/>
    <cellStyle name="믅됞_PRODUCT DETAIL Q1" xfId="42" xr:uid="{00000000-0005-0000-0000-000009200000}"/>
    <cellStyle name="백분율_††††† " xfId="8035" xr:uid="{00000000-0005-0000-0000-00000A200000}"/>
    <cellStyle name="뷭?_BOOKSHIP" xfId="43" xr:uid="{00000000-0005-0000-0000-00000B200000}"/>
    <cellStyle name="쉼표 [0]_2001 Target monthly" xfId="8036" xr:uid="{00000000-0005-0000-0000-00000C200000}"/>
    <cellStyle name="쉼표_Sample plan" xfId="8037" xr:uid="{00000000-0005-0000-0000-00000D200000}"/>
    <cellStyle name="안건회계법인" xfId="8038" xr:uid="{00000000-0005-0000-0000-00000E200000}"/>
    <cellStyle name="안건회계법인 2" xfId="8039" xr:uid="{00000000-0005-0000-0000-00000F200000}"/>
    <cellStyle name="안건회계법인 3" xfId="8040" xr:uid="{00000000-0005-0000-0000-000010200000}"/>
    <cellStyle name="콤마 [ - 유형1" xfId="8045" xr:uid="{00000000-0005-0000-0000-000011200000}"/>
    <cellStyle name="콤마 [ - 유형1 2" xfId="8046" xr:uid="{00000000-0005-0000-0000-000012200000}"/>
    <cellStyle name="콤마 [ - 유형1 3" xfId="8047" xr:uid="{00000000-0005-0000-0000-000013200000}"/>
    <cellStyle name="콤마 [ - 유형2" xfId="8048" xr:uid="{00000000-0005-0000-0000-000014200000}"/>
    <cellStyle name="콤마 [ - 유형2 2" xfId="8049" xr:uid="{00000000-0005-0000-0000-000015200000}"/>
    <cellStyle name="콤마 [ - 유형2 3" xfId="8050" xr:uid="{00000000-0005-0000-0000-000016200000}"/>
    <cellStyle name="콤마 [ - 유형3" xfId="8051" xr:uid="{00000000-0005-0000-0000-000017200000}"/>
    <cellStyle name="콤마 [ - 유형3 2" xfId="8052" xr:uid="{00000000-0005-0000-0000-000018200000}"/>
    <cellStyle name="콤마 [ - 유형3 3" xfId="8053" xr:uid="{00000000-0005-0000-0000-000019200000}"/>
    <cellStyle name="콤마 [ - 유형4" xfId="8054" xr:uid="{00000000-0005-0000-0000-00001A200000}"/>
    <cellStyle name="콤마 [ - 유형4 2" xfId="8055" xr:uid="{00000000-0005-0000-0000-00001B200000}"/>
    <cellStyle name="콤마 [ - 유형4 3" xfId="8056" xr:uid="{00000000-0005-0000-0000-00001C200000}"/>
    <cellStyle name="콤마 [ - 유형5" xfId="8057" xr:uid="{00000000-0005-0000-0000-00001D200000}"/>
    <cellStyle name="콤마 [ - 유형5 2" xfId="8058" xr:uid="{00000000-0005-0000-0000-00001E200000}"/>
    <cellStyle name="콤마 [ - 유형5 3" xfId="8059" xr:uid="{00000000-0005-0000-0000-00001F200000}"/>
    <cellStyle name="콤마 [ - 유형6" xfId="8060" xr:uid="{00000000-0005-0000-0000-000020200000}"/>
    <cellStyle name="콤마 [ - 유형6 2" xfId="8061" xr:uid="{00000000-0005-0000-0000-000021200000}"/>
    <cellStyle name="콤마 [ - 유형6 3" xfId="8062" xr:uid="{00000000-0005-0000-0000-000022200000}"/>
    <cellStyle name="콤마 [ - 유형7" xfId="8063" xr:uid="{00000000-0005-0000-0000-000023200000}"/>
    <cellStyle name="콤마 [ - 유형7 2" xfId="8064" xr:uid="{00000000-0005-0000-0000-000024200000}"/>
    <cellStyle name="콤마 [ - 유형7 3" xfId="8065" xr:uid="{00000000-0005-0000-0000-000025200000}"/>
    <cellStyle name="콤마 [ - 유형8" xfId="8066" xr:uid="{00000000-0005-0000-0000-000026200000}"/>
    <cellStyle name="콤마 [ - 유형8 2" xfId="8067" xr:uid="{00000000-0005-0000-0000-000027200000}"/>
    <cellStyle name="콤마 [ - 유형8 3" xfId="8068" xr:uid="{00000000-0005-0000-0000-000028200000}"/>
    <cellStyle name="콤마 [0]_ 비목별 월별기술 " xfId="8069" xr:uid="{00000000-0005-0000-0000-000029200000}"/>
    <cellStyle name="콤마_ 비목별 월별기술 " xfId="8070" xr:uid="{00000000-0005-0000-0000-00002A200000}"/>
    <cellStyle name="통화 [0]_††††† " xfId="8071" xr:uid="{00000000-0005-0000-0000-00002B200000}"/>
    <cellStyle name="통화_††††† " xfId="8072" xr:uid="{00000000-0005-0000-0000-00002C200000}"/>
    <cellStyle name="표준_ 97년 경영분석(안)" xfId="8073" xr:uid="{00000000-0005-0000-0000-00002D200000}"/>
    <cellStyle name="표줠_Sheet1_1_총괄표 (수출입) (2)" xfId="8074" xr:uid="{00000000-0005-0000-0000-00002E200000}"/>
    <cellStyle name="一般_00Q3902REV.1" xfId="44" xr:uid="{00000000-0005-0000-0000-00002F200000}"/>
    <cellStyle name="千位[0]_pldt" xfId="8041" xr:uid="{00000000-0005-0000-0000-000030200000}"/>
    <cellStyle name="千位_pldt" xfId="8042" xr:uid="{00000000-0005-0000-0000-000031200000}"/>
    <cellStyle name="千位分隔_CCTV" xfId="8043" xr:uid="{00000000-0005-0000-0000-000032200000}"/>
    <cellStyle name="千分位[0]_00Q3902REV.1" xfId="45" xr:uid="{00000000-0005-0000-0000-000033200000}"/>
    <cellStyle name="千分位_00Q3902REV.1" xfId="46" xr:uid="{00000000-0005-0000-0000-000034200000}"/>
    <cellStyle name="后继超级链接_销售公司-2002年报表体系（12.21）" xfId="8044" xr:uid="{00000000-0005-0000-0000-000035200000}"/>
    <cellStyle name="已瀏覽過的超連結" xfId="8075" xr:uid="{00000000-0005-0000-0000-000036200000}"/>
    <cellStyle name="已瀏覽過的超連結 2" xfId="8076" xr:uid="{00000000-0005-0000-0000-000037200000}"/>
    <cellStyle name="已瀏覽過的超連結 3" xfId="8077" xr:uid="{00000000-0005-0000-0000-000038200000}"/>
    <cellStyle name="常?_Sales Forecast - TCLVN" xfId="8078" xr:uid="{00000000-0005-0000-0000-000039200000}"/>
    <cellStyle name="常规_4403-200312" xfId="8079" xr:uid="{00000000-0005-0000-0000-00003A200000}"/>
    <cellStyle name="桁区切り [0.00]_††††† " xfId="8080" xr:uid="{00000000-0005-0000-0000-00003B200000}"/>
    <cellStyle name="桁区切り_††††† " xfId="8081" xr:uid="{00000000-0005-0000-0000-00003C200000}"/>
    <cellStyle name="標準_#265_Rebates and Pricing" xfId="8082" xr:uid="{00000000-0005-0000-0000-00003D200000}"/>
    <cellStyle name="貨幣 [0]_00Q3902REV.1" xfId="47" xr:uid="{00000000-0005-0000-0000-00003E200000}"/>
    <cellStyle name="貨幣[0]_BRE" xfId="48" xr:uid="{00000000-0005-0000-0000-00003F200000}"/>
    <cellStyle name="貨幣_00Q3902REV.1" xfId="49" xr:uid="{00000000-0005-0000-0000-000040200000}"/>
    <cellStyle name="超级链接_销售公司-2002年报表体系（12.21）" xfId="8083" xr:uid="{00000000-0005-0000-0000-000041200000}"/>
    <cellStyle name="超連結" xfId="8084" xr:uid="{00000000-0005-0000-0000-000042200000}"/>
    <cellStyle name="超連結_x000f_" xfId="8085" xr:uid="{00000000-0005-0000-0000-000043200000}"/>
    <cellStyle name="超連結 10" xfId="8086" xr:uid="{00000000-0005-0000-0000-000044200000}"/>
    <cellStyle name="超連結_x000f_ 10" xfId="8087" xr:uid="{00000000-0005-0000-0000-000045200000}"/>
    <cellStyle name="超連結 11" xfId="8088" xr:uid="{00000000-0005-0000-0000-000046200000}"/>
    <cellStyle name="超連結_x000f_ 11" xfId="8089" xr:uid="{00000000-0005-0000-0000-000047200000}"/>
    <cellStyle name="超連結 12" xfId="8090" xr:uid="{00000000-0005-0000-0000-000048200000}"/>
    <cellStyle name="超連結_x000f_ 12" xfId="8091" xr:uid="{00000000-0005-0000-0000-000049200000}"/>
    <cellStyle name="超連結 13" xfId="8092" xr:uid="{00000000-0005-0000-0000-00004A200000}"/>
    <cellStyle name="超連結_x000f_ 13" xfId="8093" xr:uid="{00000000-0005-0000-0000-00004B200000}"/>
    <cellStyle name="超連結 14" xfId="8094" xr:uid="{00000000-0005-0000-0000-00004C200000}"/>
    <cellStyle name="超連結_x000f_ 14" xfId="8095" xr:uid="{00000000-0005-0000-0000-00004D200000}"/>
    <cellStyle name="超連結 15" xfId="8096" xr:uid="{00000000-0005-0000-0000-00004E200000}"/>
    <cellStyle name="超連結_x000f_ 15" xfId="8097" xr:uid="{00000000-0005-0000-0000-00004F200000}"/>
    <cellStyle name="超連結 16" xfId="8098" xr:uid="{00000000-0005-0000-0000-000050200000}"/>
    <cellStyle name="超連結_x000f_ 16" xfId="8099" xr:uid="{00000000-0005-0000-0000-000051200000}"/>
    <cellStyle name="超連結 17" xfId="8100" xr:uid="{00000000-0005-0000-0000-000052200000}"/>
    <cellStyle name="超連結_x000f_ 17" xfId="8101" xr:uid="{00000000-0005-0000-0000-000053200000}"/>
    <cellStyle name="超連結 18" xfId="8102" xr:uid="{00000000-0005-0000-0000-000054200000}"/>
    <cellStyle name="超連結_x000f_ 18" xfId="8103" xr:uid="{00000000-0005-0000-0000-000055200000}"/>
    <cellStyle name="超連結 19" xfId="8104" xr:uid="{00000000-0005-0000-0000-000056200000}"/>
    <cellStyle name="超連結_x000f_ 19" xfId="8105" xr:uid="{00000000-0005-0000-0000-000057200000}"/>
    <cellStyle name="超連結 2" xfId="8106" xr:uid="{00000000-0005-0000-0000-000058200000}"/>
    <cellStyle name="超連結_x000f_ 2" xfId="8107" xr:uid="{00000000-0005-0000-0000-000059200000}"/>
    <cellStyle name="超連結 20" xfId="8108" xr:uid="{00000000-0005-0000-0000-00005A200000}"/>
    <cellStyle name="超連結_x000f_ 20" xfId="8109" xr:uid="{00000000-0005-0000-0000-00005B200000}"/>
    <cellStyle name="超連結 21" xfId="8110" xr:uid="{00000000-0005-0000-0000-00005C200000}"/>
    <cellStyle name="超連結_x000f_ 21" xfId="8111" xr:uid="{00000000-0005-0000-0000-00005D200000}"/>
    <cellStyle name="超連結 22" xfId="8112" xr:uid="{00000000-0005-0000-0000-00005E200000}"/>
    <cellStyle name="超連結_x000f_ 22" xfId="8113" xr:uid="{00000000-0005-0000-0000-00005F200000}"/>
    <cellStyle name="超連結 23" xfId="8114" xr:uid="{00000000-0005-0000-0000-000060200000}"/>
    <cellStyle name="超連結_x000f_ 23" xfId="8115" xr:uid="{00000000-0005-0000-0000-000061200000}"/>
    <cellStyle name="超連結 24" xfId="8116" xr:uid="{00000000-0005-0000-0000-000062200000}"/>
    <cellStyle name="超連結_x000f_ 24" xfId="8117" xr:uid="{00000000-0005-0000-0000-000063200000}"/>
    <cellStyle name="超連結 25" xfId="8118" xr:uid="{00000000-0005-0000-0000-000064200000}"/>
    <cellStyle name="超連結_x000f_ 25" xfId="8119" xr:uid="{00000000-0005-0000-0000-000065200000}"/>
    <cellStyle name="超連結 26" xfId="8120" xr:uid="{00000000-0005-0000-0000-000066200000}"/>
    <cellStyle name="超連結_x000f_ 26" xfId="8121" xr:uid="{00000000-0005-0000-0000-000067200000}"/>
    <cellStyle name="超連結 27" xfId="8122" xr:uid="{00000000-0005-0000-0000-000068200000}"/>
    <cellStyle name="超連結_x000f_ 27" xfId="8123" xr:uid="{00000000-0005-0000-0000-000069200000}"/>
    <cellStyle name="超連結 28" xfId="8124" xr:uid="{00000000-0005-0000-0000-00006A200000}"/>
    <cellStyle name="超連結_x000f_ 28" xfId="8125" xr:uid="{00000000-0005-0000-0000-00006B200000}"/>
    <cellStyle name="超連結 29" xfId="8126" xr:uid="{00000000-0005-0000-0000-00006C200000}"/>
    <cellStyle name="超連結_x000f_ 29" xfId="8127" xr:uid="{00000000-0005-0000-0000-00006D200000}"/>
    <cellStyle name="超連結 3" xfId="8128" xr:uid="{00000000-0005-0000-0000-00006E200000}"/>
    <cellStyle name="超連結_x000f_ 3" xfId="8129" xr:uid="{00000000-0005-0000-0000-00006F200000}"/>
    <cellStyle name="超連結 30" xfId="8130" xr:uid="{00000000-0005-0000-0000-000070200000}"/>
    <cellStyle name="超連結_x000f_ 30" xfId="8131" xr:uid="{00000000-0005-0000-0000-000071200000}"/>
    <cellStyle name="超連結 31" xfId="8132" xr:uid="{00000000-0005-0000-0000-000072200000}"/>
    <cellStyle name="超連結_x000f_ 31" xfId="8133" xr:uid="{00000000-0005-0000-0000-000073200000}"/>
    <cellStyle name="超連結 32" xfId="8134" xr:uid="{00000000-0005-0000-0000-000074200000}"/>
    <cellStyle name="超連結_x000f_ 32" xfId="8135" xr:uid="{00000000-0005-0000-0000-000075200000}"/>
    <cellStyle name="超連結 33" xfId="8136" xr:uid="{00000000-0005-0000-0000-000076200000}"/>
    <cellStyle name="超連結_x000f_ 33" xfId="8137" xr:uid="{00000000-0005-0000-0000-000077200000}"/>
    <cellStyle name="超連結 34" xfId="8138" xr:uid="{00000000-0005-0000-0000-000078200000}"/>
    <cellStyle name="超連結_x000f_ 34" xfId="8139" xr:uid="{00000000-0005-0000-0000-000079200000}"/>
    <cellStyle name="超連結 35" xfId="8140" xr:uid="{00000000-0005-0000-0000-00007A200000}"/>
    <cellStyle name="超連結_x000f_ 35" xfId="8141" xr:uid="{00000000-0005-0000-0000-00007B200000}"/>
    <cellStyle name="超連結 36" xfId="8142" xr:uid="{00000000-0005-0000-0000-00007C200000}"/>
    <cellStyle name="超連結_x000f_ 36" xfId="8143" xr:uid="{00000000-0005-0000-0000-00007D200000}"/>
    <cellStyle name="超連結 37" xfId="8144" xr:uid="{00000000-0005-0000-0000-00007E200000}"/>
    <cellStyle name="超連結_x000f_ 37" xfId="8145" xr:uid="{00000000-0005-0000-0000-00007F200000}"/>
    <cellStyle name="超連結 38" xfId="8146" xr:uid="{00000000-0005-0000-0000-000080200000}"/>
    <cellStyle name="超連結_x000f_ 38" xfId="8147" xr:uid="{00000000-0005-0000-0000-000081200000}"/>
    <cellStyle name="超連結 39" xfId="8148" xr:uid="{00000000-0005-0000-0000-000082200000}"/>
    <cellStyle name="超連結_x000f_ 39" xfId="8149" xr:uid="{00000000-0005-0000-0000-000083200000}"/>
    <cellStyle name="超連結 4" xfId="8150" xr:uid="{00000000-0005-0000-0000-000084200000}"/>
    <cellStyle name="超連結_x000f_ 4" xfId="8151" xr:uid="{00000000-0005-0000-0000-000085200000}"/>
    <cellStyle name="超連結 40" xfId="8152" xr:uid="{00000000-0005-0000-0000-000086200000}"/>
    <cellStyle name="超連結_x000f_ 40" xfId="8153" xr:uid="{00000000-0005-0000-0000-000087200000}"/>
    <cellStyle name="超連結 41" xfId="8154" xr:uid="{00000000-0005-0000-0000-000088200000}"/>
    <cellStyle name="超連結_x000f_ 41" xfId="8155" xr:uid="{00000000-0005-0000-0000-000089200000}"/>
    <cellStyle name="超連結 42" xfId="8156" xr:uid="{00000000-0005-0000-0000-00008A200000}"/>
    <cellStyle name="超連結_x000f_ 42" xfId="8157" xr:uid="{00000000-0005-0000-0000-00008B200000}"/>
    <cellStyle name="超連結 43" xfId="8158" xr:uid="{00000000-0005-0000-0000-00008C200000}"/>
    <cellStyle name="超連結_x000f_ 43" xfId="8159" xr:uid="{00000000-0005-0000-0000-00008D200000}"/>
    <cellStyle name="超連結 44" xfId="8160" xr:uid="{00000000-0005-0000-0000-00008E200000}"/>
    <cellStyle name="超連結_x000f_ 44" xfId="8161" xr:uid="{00000000-0005-0000-0000-00008F200000}"/>
    <cellStyle name="超連結 45" xfId="8162" xr:uid="{00000000-0005-0000-0000-000090200000}"/>
    <cellStyle name="超連結_x000f_ 45" xfId="8163" xr:uid="{00000000-0005-0000-0000-000091200000}"/>
    <cellStyle name="超連結 46" xfId="8164" xr:uid="{00000000-0005-0000-0000-000092200000}"/>
    <cellStyle name="超連結_x000f_ 46" xfId="8165" xr:uid="{00000000-0005-0000-0000-000093200000}"/>
    <cellStyle name="超連結 47" xfId="8166" xr:uid="{00000000-0005-0000-0000-000094200000}"/>
    <cellStyle name="超連結_x000f_ 47" xfId="8167" xr:uid="{00000000-0005-0000-0000-000095200000}"/>
    <cellStyle name="超連結 48" xfId="8168" xr:uid="{00000000-0005-0000-0000-000096200000}"/>
    <cellStyle name="超連結_x000f_ 48" xfId="8169" xr:uid="{00000000-0005-0000-0000-000097200000}"/>
    <cellStyle name="超連結 49" xfId="8170" xr:uid="{00000000-0005-0000-0000-000098200000}"/>
    <cellStyle name="超連結_x000f_ 49" xfId="8171" xr:uid="{00000000-0005-0000-0000-000099200000}"/>
    <cellStyle name="超連結 5" xfId="8172" xr:uid="{00000000-0005-0000-0000-00009A200000}"/>
    <cellStyle name="超連結_x000f_ 5" xfId="8173" xr:uid="{00000000-0005-0000-0000-00009B200000}"/>
    <cellStyle name="超連結 50" xfId="8174" xr:uid="{00000000-0005-0000-0000-00009C200000}"/>
    <cellStyle name="超連結_x000f_ 50" xfId="8175" xr:uid="{00000000-0005-0000-0000-00009D200000}"/>
    <cellStyle name="超連結 51" xfId="8176" xr:uid="{00000000-0005-0000-0000-00009E200000}"/>
    <cellStyle name="超連結_x000f_ 51" xfId="8177" xr:uid="{00000000-0005-0000-0000-00009F200000}"/>
    <cellStyle name="超連結 52" xfId="8178" xr:uid="{00000000-0005-0000-0000-0000A0200000}"/>
    <cellStyle name="超連結_x000f_ 52" xfId="8179" xr:uid="{00000000-0005-0000-0000-0000A1200000}"/>
    <cellStyle name="超連結 53" xfId="8180" xr:uid="{00000000-0005-0000-0000-0000A2200000}"/>
    <cellStyle name="超連結_x000f_ 53" xfId="8181" xr:uid="{00000000-0005-0000-0000-0000A3200000}"/>
    <cellStyle name="超連結 54" xfId="8182" xr:uid="{00000000-0005-0000-0000-0000A4200000}"/>
    <cellStyle name="超連結_x000f_ 54" xfId="8183" xr:uid="{00000000-0005-0000-0000-0000A5200000}"/>
    <cellStyle name="超連結 55" xfId="8184" xr:uid="{00000000-0005-0000-0000-0000A6200000}"/>
    <cellStyle name="超連結_x000f_ 55" xfId="8185" xr:uid="{00000000-0005-0000-0000-0000A7200000}"/>
    <cellStyle name="超連結 56" xfId="8186" xr:uid="{00000000-0005-0000-0000-0000A8200000}"/>
    <cellStyle name="超連結_x000f_ 56" xfId="8187" xr:uid="{00000000-0005-0000-0000-0000A9200000}"/>
    <cellStyle name="超連結 57" xfId="8188" xr:uid="{00000000-0005-0000-0000-0000AA200000}"/>
    <cellStyle name="超連結_x000f_ 57" xfId="8189" xr:uid="{00000000-0005-0000-0000-0000AB200000}"/>
    <cellStyle name="超連結 58" xfId="8190" xr:uid="{00000000-0005-0000-0000-0000AC200000}"/>
    <cellStyle name="超連結_x000f_ 58" xfId="8191" xr:uid="{00000000-0005-0000-0000-0000AD200000}"/>
    <cellStyle name="超連結 59" xfId="8192" xr:uid="{00000000-0005-0000-0000-0000AE200000}"/>
    <cellStyle name="超連結_x000f_ 59" xfId="8193" xr:uid="{00000000-0005-0000-0000-0000AF200000}"/>
    <cellStyle name="超連結 6" xfId="8194" xr:uid="{00000000-0005-0000-0000-0000B0200000}"/>
    <cellStyle name="超連結_x000f_ 6" xfId="8195" xr:uid="{00000000-0005-0000-0000-0000B1200000}"/>
    <cellStyle name="超連結 7" xfId="8196" xr:uid="{00000000-0005-0000-0000-0000B2200000}"/>
    <cellStyle name="超連結_x000f_ 7" xfId="8197" xr:uid="{00000000-0005-0000-0000-0000B3200000}"/>
    <cellStyle name="超連結 8" xfId="8198" xr:uid="{00000000-0005-0000-0000-0000B4200000}"/>
    <cellStyle name="超連結_x000f_ 8" xfId="8199" xr:uid="{00000000-0005-0000-0000-0000B5200000}"/>
    <cellStyle name="超連結 9" xfId="8200" xr:uid="{00000000-0005-0000-0000-0000B6200000}"/>
    <cellStyle name="超連結_x000f_ 9" xfId="8201" xr:uid="{00000000-0005-0000-0000-0000B7200000}"/>
    <cellStyle name="超連結_x000d_" xfId="8202" xr:uid="{00000000-0005-0000-0000-0000B8200000}"/>
    <cellStyle name="超連結_x000d_ 2" xfId="8203" xr:uid="{00000000-0005-0000-0000-0000B9200000}"/>
    <cellStyle name="超連結_x000d_ 3" xfId="8204" xr:uid="{00000000-0005-0000-0000-0000BA200000}"/>
    <cellStyle name="超連結??汸" xfId="8205" xr:uid="{00000000-0005-0000-0000-0000BB200000}"/>
    <cellStyle name="超連結??汸 2" xfId="8206" xr:uid="{00000000-0005-0000-0000-0000BC200000}"/>
    <cellStyle name="超連結??汸 3" xfId="8207" xr:uid="{00000000-0005-0000-0000-0000BD200000}"/>
    <cellStyle name="超連結?w?" xfId="8208" xr:uid="{00000000-0005-0000-0000-0000BE200000}"/>
    <cellStyle name="超連結?w? 2" xfId="8209" xr:uid="{00000000-0005-0000-0000-0000BF200000}"/>
    <cellStyle name="超連結?w? 3" xfId="8210" xr:uid="{00000000-0005-0000-0000-0000C0200000}"/>
    <cellStyle name="超連結?潒?" xfId="8211" xr:uid="{00000000-0005-0000-0000-0000C1200000}"/>
    <cellStyle name="超連結?潒? 2" xfId="8212" xr:uid="{00000000-0005-0000-0000-0000C2200000}"/>
    <cellStyle name="超連結?潒? 3" xfId="8213" xr:uid="{00000000-0005-0000-0000-0000C3200000}"/>
    <cellStyle name="超連結♇⹡汸" xfId="8214" xr:uid="{00000000-0005-0000-0000-0000C4200000}"/>
    <cellStyle name="超連結♇⹡汸 2" xfId="8215" xr:uid="{00000000-0005-0000-0000-0000C5200000}"/>
    <cellStyle name="超連結♇⹡汸 3" xfId="8216" xr:uid="{00000000-0005-0000-0000-0000C6200000}"/>
    <cellStyle name="超連結⁷潒慭" xfId="8217" xr:uid="{00000000-0005-0000-0000-0000C7200000}"/>
    <cellStyle name="超連結⁷潒慭 2" xfId="8218" xr:uid="{00000000-0005-0000-0000-0000C8200000}"/>
    <cellStyle name="超連結⁷潒慭 3" xfId="8219" xr:uid="{00000000-0005-0000-0000-0000C9200000}"/>
    <cellStyle name="超連結敎w慭" xfId="8220" xr:uid="{00000000-0005-0000-0000-0000CA200000}"/>
    <cellStyle name="超連結敎w慭 2" xfId="8221" xr:uid="{00000000-0005-0000-0000-0000CB200000}"/>
    <cellStyle name="超連結敎w慭 3" xfId="8222" xr:uid="{00000000-0005-0000-0000-0000CC200000}"/>
    <cellStyle name="通貨 [0.00]_††††† " xfId="8223" xr:uid="{00000000-0005-0000-0000-0000CD200000}"/>
    <cellStyle name="通貨_††††† " xfId="8224" xr:uid="{00000000-0005-0000-0000-0000CE200000}"/>
    <cellStyle name="隨後的超連結" xfId="8225" xr:uid="{00000000-0005-0000-0000-0000CF200000}"/>
    <cellStyle name="隨後的超連結 2" xfId="8226" xr:uid="{00000000-0005-0000-0000-0000D0200000}"/>
    <cellStyle name="隨後的超連結 3" xfId="8227" xr:uid="{00000000-0005-0000-0000-0000D1200000}"/>
    <cellStyle name="隨後的超連結n_x0003_" xfId="8228" xr:uid="{00000000-0005-0000-0000-0000D2200000}"/>
    <cellStyle name="隨後的超連結n_x0003_ 2" xfId="8229" xr:uid="{00000000-0005-0000-0000-0000D3200000}"/>
    <cellStyle name="隨後的超連結n_x0003_ 3" xfId="8230" xr:uid="{00000000-0005-0000-0000-0000D4200000}"/>
    <cellStyle name="隨後的超連結n汸s?呃L" xfId="8231" xr:uid="{00000000-0005-0000-0000-0000D5200000}"/>
    <cellStyle name="隨後的超連結n汸s?呃L 2" xfId="8232" xr:uid="{00000000-0005-0000-0000-0000D6200000}"/>
    <cellStyle name="隨後的超連結n汸s?呃L 3" xfId="8233" xr:uid="{00000000-0005-0000-0000-0000D7200000}"/>
    <cellStyle name="隨後的超連結n汸s䱘呃L" xfId="8234" xr:uid="{00000000-0005-0000-0000-0000D8200000}"/>
    <cellStyle name="隨後的超連結n汸s䱘呃L 2" xfId="8235" xr:uid="{00000000-0005-0000-0000-0000D9200000}"/>
    <cellStyle name="隨後的超連結n汸s䱘呃L 3" xfId="8236" xr:uid="{00000000-0005-0000-0000-0000DA200000}"/>
    <cellStyle name="隨後的超連結s?呃L?R" xfId="8237" xr:uid="{00000000-0005-0000-0000-0000DB200000}"/>
    <cellStyle name="隨後的超連結s?呃L?R 2" xfId="8238" xr:uid="{00000000-0005-0000-0000-0000DC200000}"/>
    <cellStyle name="隨後的超連結s?呃L?R 3" xfId="8239" xr:uid="{00000000-0005-0000-0000-0000DD200000}"/>
    <cellStyle name="隨後的超連結s䱘呃L䄀R" xfId="8240" xr:uid="{00000000-0005-0000-0000-0000DE200000}"/>
    <cellStyle name="隨後的超連結s䱘呃L䄀R 2" xfId="8241" xr:uid="{00000000-0005-0000-0000-0000DF200000}"/>
    <cellStyle name="隨後的超連結s䱘呃L䄀R 3" xfId="8242" xr:uid="{00000000-0005-0000-0000-0000E0200000}"/>
  </cellStyles>
  <dxfs count="0"/>
  <tableStyles count="0" defaultTableStyle="TableStyleMedium2" defaultPivotStyle="PivotStyleLight16"/>
  <colors>
    <mruColors>
      <color rgb="FF0000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70" Type="http://schemas.openxmlformats.org/officeDocument/2006/relationships/worksheet" Target="worksheets/sheet170.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903" Type="http://schemas.openxmlformats.org/officeDocument/2006/relationships/worksheet" Target="worksheets/sheet903.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987" Type="http://schemas.openxmlformats.org/officeDocument/2006/relationships/worksheet" Target="worksheets/sheet987.xml"/><Relationship Id="rId181" Type="http://schemas.openxmlformats.org/officeDocument/2006/relationships/worksheet" Target="worksheets/sheet181.xml"/><Relationship Id="rId402" Type="http://schemas.openxmlformats.org/officeDocument/2006/relationships/worksheet" Target="worksheets/sheet402.xml"/><Relationship Id="rId847" Type="http://schemas.openxmlformats.org/officeDocument/2006/relationships/worksheet" Target="worksheets/sheet847.xml"/><Relationship Id="rId1032" Type="http://schemas.openxmlformats.org/officeDocument/2006/relationships/worksheet" Target="worksheets/sheet1032.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707" Type="http://schemas.openxmlformats.org/officeDocument/2006/relationships/worksheet" Target="worksheets/sheet707.xml"/><Relationship Id="rId914" Type="http://schemas.openxmlformats.org/officeDocument/2006/relationships/worksheet" Target="worksheets/sheet914.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497" Type="http://schemas.openxmlformats.org/officeDocument/2006/relationships/worksheet" Target="worksheets/sheet497.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357" Type="http://schemas.openxmlformats.org/officeDocument/2006/relationships/worksheet" Target="worksheets/sheet357.xml"/><Relationship Id="rId1110" Type="http://schemas.openxmlformats.org/officeDocument/2006/relationships/worksheet" Target="worksheets/sheet1110.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869" Type="http://schemas.openxmlformats.org/officeDocument/2006/relationships/worksheet" Target="worksheets/sheet869.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1054" Type="http://schemas.openxmlformats.org/officeDocument/2006/relationships/worksheet" Target="worksheets/sheet1054.xml"/><Relationship Id="rId270" Type="http://schemas.openxmlformats.org/officeDocument/2006/relationships/worksheet" Target="worksheets/sheet270.xml"/><Relationship Id="rId936" Type="http://schemas.openxmlformats.org/officeDocument/2006/relationships/worksheet" Target="worksheets/sheet936.xml"/><Relationship Id="rId1121" Type="http://schemas.openxmlformats.org/officeDocument/2006/relationships/worksheet" Target="worksheets/sheet1121.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281" Type="http://schemas.openxmlformats.org/officeDocument/2006/relationships/worksheet" Target="worksheets/sheet281.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807" Type="http://schemas.openxmlformats.org/officeDocument/2006/relationships/worksheet" Target="worksheets/sheet807.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292" Type="http://schemas.openxmlformats.org/officeDocument/2006/relationships/worksheet" Target="worksheets/sheet292.xml"/><Relationship Id="rId306" Type="http://schemas.openxmlformats.org/officeDocument/2006/relationships/worksheet" Target="worksheets/sheet306.xml"/><Relationship Id="rId860" Type="http://schemas.openxmlformats.org/officeDocument/2006/relationships/worksheet" Target="worksheets/sheet860.xml"/><Relationship Id="rId958" Type="http://schemas.openxmlformats.org/officeDocument/2006/relationships/worksheet" Target="worksheets/sheet958.xml"/><Relationship Id="rId1143" Type="http://schemas.openxmlformats.org/officeDocument/2006/relationships/worksheet" Target="worksheets/sheet1143.xml"/><Relationship Id="rId87" Type="http://schemas.openxmlformats.org/officeDocument/2006/relationships/worksheet" Target="worksheets/sheet87.xml"/><Relationship Id="rId513" Type="http://schemas.openxmlformats.org/officeDocument/2006/relationships/worksheet" Target="worksheets/sheet513.xml"/><Relationship Id="rId597" Type="http://schemas.openxmlformats.org/officeDocument/2006/relationships/worksheet" Target="worksheets/sheet597.xml"/><Relationship Id="rId720" Type="http://schemas.openxmlformats.org/officeDocument/2006/relationships/worksheet" Target="worksheets/sheet720.xml"/><Relationship Id="rId818" Type="http://schemas.openxmlformats.org/officeDocument/2006/relationships/worksheet" Target="worksheets/sheet818.xml"/><Relationship Id="rId152" Type="http://schemas.openxmlformats.org/officeDocument/2006/relationships/worksheet" Target="worksheets/sheet152.xml"/><Relationship Id="rId457" Type="http://schemas.openxmlformats.org/officeDocument/2006/relationships/worksheet" Target="worksheets/sheet457.xml"/><Relationship Id="rId1003" Type="http://schemas.openxmlformats.org/officeDocument/2006/relationships/worksheet" Target="worksheets/sheet1003.xml"/><Relationship Id="rId1087" Type="http://schemas.openxmlformats.org/officeDocument/2006/relationships/worksheet" Target="worksheets/sheet1087.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14" Type="http://schemas.openxmlformats.org/officeDocument/2006/relationships/worksheet" Target="worksheets/sheet14.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theme" Target="theme/theme1.xml"/><Relationship Id="rId98" Type="http://schemas.openxmlformats.org/officeDocument/2006/relationships/worksheet" Target="worksheets/sheet98.xml"/><Relationship Id="rId163" Type="http://schemas.openxmlformats.org/officeDocument/2006/relationships/worksheet" Target="worksheets/sheet163.xml"/><Relationship Id="rId370" Type="http://schemas.openxmlformats.org/officeDocument/2006/relationships/worksheet" Target="worksheets/sheet370.xml"/><Relationship Id="rId829" Type="http://schemas.openxmlformats.org/officeDocument/2006/relationships/worksheet" Target="worksheets/sheet829.xml"/><Relationship Id="rId1014" Type="http://schemas.openxmlformats.org/officeDocument/2006/relationships/worksheet" Target="worksheets/sheet1014.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25" Type="http://schemas.openxmlformats.org/officeDocument/2006/relationships/worksheet" Target="worksheets/sheet25.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1025" Type="http://schemas.openxmlformats.org/officeDocument/2006/relationships/worksheet" Target="worksheets/sheet1025.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907" Type="http://schemas.openxmlformats.org/officeDocument/2006/relationships/worksheet" Target="worksheets/sheet907.xml"/><Relationship Id="rId36" Type="http://schemas.openxmlformats.org/officeDocument/2006/relationships/worksheet" Target="worksheets/sheet36.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01" Type="http://schemas.openxmlformats.org/officeDocument/2006/relationships/worksheet" Target="worksheets/sheet101.xml"/><Relationship Id="rId185" Type="http://schemas.openxmlformats.org/officeDocument/2006/relationships/worksheet" Target="worksheets/sheet185.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392" Type="http://schemas.openxmlformats.org/officeDocument/2006/relationships/worksheet" Target="worksheets/sheet392.xml"/><Relationship Id="rId613" Type="http://schemas.openxmlformats.org/officeDocument/2006/relationships/worksheet" Target="worksheets/sheet613.xml"/><Relationship Id="rId697" Type="http://schemas.openxmlformats.org/officeDocument/2006/relationships/worksheet" Target="worksheets/sheet697.xml"/><Relationship Id="rId820" Type="http://schemas.openxmlformats.org/officeDocument/2006/relationships/worksheet" Target="worksheets/sheet820.xml"/><Relationship Id="rId918" Type="http://schemas.openxmlformats.org/officeDocument/2006/relationships/worksheet" Target="worksheets/sheet918.xml"/><Relationship Id="rId252" Type="http://schemas.openxmlformats.org/officeDocument/2006/relationships/worksheet" Target="worksheets/sheet252.xml"/><Relationship Id="rId1103" Type="http://schemas.openxmlformats.org/officeDocument/2006/relationships/worksheet" Target="worksheets/sheet1103.xml"/><Relationship Id="rId47" Type="http://schemas.openxmlformats.org/officeDocument/2006/relationships/worksheet" Target="worksheets/sheet47.xml"/><Relationship Id="rId112" Type="http://schemas.openxmlformats.org/officeDocument/2006/relationships/worksheet" Target="worksheets/sheet112.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196" Type="http://schemas.openxmlformats.org/officeDocument/2006/relationships/worksheet" Target="worksheets/sheet196.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263" Type="http://schemas.openxmlformats.org/officeDocument/2006/relationships/worksheet" Target="worksheets/sheet263.xml"/><Relationship Id="rId470" Type="http://schemas.openxmlformats.org/officeDocument/2006/relationships/worksheet" Target="worksheets/sheet470.xml"/><Relationship Id="rId929" Type="http://schemas.openxmlformats.org/officeDocument/2006/relationships/worksheet" Target="worksheets/sheet929.xml"/><Relationship Id="rId1114" Type="http://schemas.openxmlformats.org/officeDocument/2006/relationships/worksheet" Target="worksheets/sheet1114.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1125" Type="http://schemas.openxmlformats.org/officeDocument/2006/relationships/worksheet" Target="worksheets/sheet1125.xml"/><Relationship Id="rId69" Type="http://schemas.openxmlformats.org/officeDocument/2006/relationships/worksheet" Target="worksheets/sheet69.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201" Type="http://schemas.openxmlformats.org/officeDocument/2006/relationships/worksheet" Target="worksheets/sheet201.xml"/><Relationship Id="rId285" Type="http://schemas.openxmlformats.org/officeDocument/2006/relationships/worksheet" Target="worksheets/sheet285.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492" Type="http://schemas.openxmlformats.org/officeDocument/2006/relationships/worksheet" Target="worksheets/sheet492.xml"/><Relationship Id="rId713" Type="http://schemas.openxmlformats.org/officeDocument/2006/relationships/worksheet" Target="worksheets/sheet713.xml"/><Relationship Id="rId797" Type="http://schemas.openxmlformats.org/officeDocument/2006/relationships/worksheet" Target="worksheets/sheet797.xml"/><Relationship Id="rId920" Type="http://schemas.openxmlformats.org/officeDocument/2006/relationships/worksheet" Target="worksheets/sheet920.xml"/><Relationship Id="rId145" Type="http://schemas.openxmlformats.org/officeDocument/2006/relationships/worksheet" Target="worksheets/sheet145.xml"/><Relationship Id="rId352" Type="http://schemas.openxmlformats.org/officeDocument/2006/relationships/worksheet" Target="worksheets/sheet352.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296" Type="http://schemas.openxmlformats.org/officeDocument/2006/relationships/worksheet" Target="worksheets/sheet296.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60" Type="http://schemas.openxmlformats.org/officeDocument/2006/relationships/worksheet" Target="worksheets/sheet60.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1007" Type="http://schemas.openxmlformats.org/officeDocument/2006/relationships/worksheet" Target="worksheets/sheet1007.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18" Type="http://schemas.openxmlformats.org/officeDocument/2006/relationships/worksheet" Target="worksheets/sheet18.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1018" Type="http://schemas.openxmlformats.org/officeDocument/2006/relationships/worksheet" Target="worksheets/sheet1018.xml"/><Relationship Id="rId71" Type="http://schemas.openxmlformats.org/officeDocument/2006/relationships/worksheet" Target="worksheets/sheet71.xml"/><Relationship Id="rId234" Type="http://schemas.openxmlformats.org/officeDocument/2006/relationships/worksheet" Target="worksheets/sheet234.xml"/><Relationship Id="rId679" Type="http://schemas.openxmlformats.org/officeDocument/2006/relationships/worksheet" Target="worksheets/sheet679.xml"/><Relationship Id="rId802" Type="http://schemas.openxmlformats.org/officeDocument/2006/relationships/worksheet" Target="worksheets/sheet802.xml"/><Relationship Id="rId886" Type="http://schemas.openxmlformats.org/officeDocument/2006/relationships/worksheet" Target="worksheets/sheet886.xml"/><Relationship Id="rId2" Type="http://schemas.openxmlformats.org/officeDocument/2006/relationships/worksheet" Target="worksheets/sheet2.xml"/><Relationship Id="rId29" Type="http://schemas.openxmlformats.org/officeDocument/2006/relationships/worksheet" Target="worksheets/sheet29.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78" Type="http://schemas.openxmlformats.org/officeDocument/2006/relationships/worksheet" Target="worksheets/sheet178.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82" Type="http://schemas.openxmlformats.org/officeDocument/2006/relationships/worksheet" Target="worksheets/sheet82.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813" Type="http://schemas.openxmlformats.org/officeDocument/2006/relationships/worksheet" Target="worksheets/sheet813.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617" Type="http://schemas.openxmlformats.org/officeDocument/2006/relationships/worksheet" Target="worksheets/sheet617.xml"/><Relationship Id="rId824" Type="http://schemas.openxmlformats.org/officeDocument/2006/relationships/worksheet" Target="worksheets/sheet824.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1107" Type="http://schemas.openxmlformats.org/officeDocument/2006/relationships/worksheet" Target="worksheets/sheet1107.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20" Type="http://schemas.openxmlformats.org/officeDocument/2006/relationships/worksheet" Target="worksheets/sheet20.xml"/><Relationship Id="rId628" Type="http://schemas.openxmlformats.org/officeDocument/2006/relationships/worksheet" Target="worksheets/sheet628.xml"/><Relationship Id="rId835" Type="http://schemas.openxmlformats.org/officeDocument/2006/relationships/worksheet" Target="worksheets/sheet835.xml"/><Relationship Id="rId267" Type="http://schemas.openxmlformats.org/officeDocument/2006/relationships/worksheet" Target="worksheets/sheet267.xml"/><Relationship Id="rId474" Type="http://schemas.openxmlformats.org/officeDocument/2006/relationships/worksheet" Target="worksheets/sheet474.xml"/><Relationship Id="rId1020" Type="http://schemas.openxmlformats.org/officeDocument/2006/relationships/worksheet" Target="worksheets/sheet1020.xml"/><Relationship Id="rId1118" Type="http://schemas.openxmlformats.org/officeDocument/2006/relationships/worksheet" Target="worksheets/sheet1118.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02" Type="http://schemas.openxmlformats.org/officeDocument/2006/relationships/worksheet" Target="worksheets/sheet902.xml"/><Relationship Id="rId986" Type="http://schemas.openxmlformats.org/officeDocument/2006/relationships/worksheet" Target="worksheets/sheet986.xml"/><Relationship Id="rId31" Type="http://schemas.openxmlformats.org/officeDocument/2006/relationships/worksheet" Target="worksheets/sheet31.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80" Type="http://schemas.openxmlformats.org/officeDocument/2006/relationships/worksheet" Target="worksheets/sheet180.xml"/><Relationship Id="rId278" Type="http://schemas.openxmlformats.org/officeDocument/2006/relationships/worksheet" Target="worksheets/sheet278.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913" Type="http://schemas.openxmlformats.org/officeDocument/2006/relationships/worksheet" Target="worksheets/sheet91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 Id="rId997" Type="http://schemas.openxmlformats.org/officeDocument/2006/relationships/worksheet" Target="worksheets/sheet99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857" Type="http://schemas.openxmlformats.org/officeDocument/2006/relationships/worksheet" Target="worksheets/sheet857.xml"/><Relationship Id="rId899" Type="http://schemas.openxmlformats.org/officeDocument/2006/relationships/worksheet" Target="worksheets/sheet899.xml"/><Relationship Id="rId1000" Type="http://schemas.openxmlformats.org/officeDocument/2006/relationships/worksheet" Target="worksheets/sheet1000.xml"/><Relationship Id="rId1042" Type="http://schemas.openxmlformats.org/officeDocument/2006/relationships/worksheet" Target="worksheets/sheet1042.xml"/><Relationship Id="rId1084" Type="http://schemas.openxmlformats.org/officeDocument/2006/relationships/worksheet" Target="worksheets/sheet1084.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661" Type="http://schemas.openxmlformats.org/officeDocument/2006/relationships/worksheet" Target="worksheets/sheet661.xml"/><Relationship Id="rId717" Type="http://schemas.openxmlformats.org/officeDocument/2006/relationships/worksheet" Target="worksheets/sheet717.xml"/><Relationship Id="rId759" Type="http://schemas.openxmlformats.org/officeDocument/2006/relationships/worksheet" Target="worksheets/sheet759.xml"/><Relationship Id="rId924" Type="http://schemas.openxmlformats.org/officeDocument/2006/relationships/worksheet" Target="worksheets/sheet924.xml"/><Relationship Id="rId966" Type="http://schemas.openxmlformats.org/officeDocument/2006/relationships/worksheet" Target="worksheets/sheet96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770" Type="http://schemas.openxmlformats.org/officeDocument/2006/relationships/worksheet" Target="worksheets/sheet770.xml"/><Relationship Id="rId1151" Type="http://schemas.openxmlformats.org/officeDocument/2006/relationships/worksheet" Target="worksheets/sheet115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826" Type="http://schemas.openxmlformats.org/officeDocument/2006/relationships/worksheet" Target="worksheets/sheet826.xml"/><Relationship Id="rId868" Type="http://schemas.openxmlformats.org/officeDocument/2006/relationships/worksheet" Target="worksheets/sheet868.xml"/><Relationship Id="rId1011" Type="http://schemas.openxmlformats.org/officeDocument/2006/relationships/worksheet" Target="worksheets/sheet1011.xml"/><Relationship Id="rId1053" Type="http://schemas.openxmlformats.org/officeDocument/2006/relationships/worksheet" Target="worksheets/sheet1053.xml"/><Relationship Id="rId1109" Type="http://schemas.openxmlformats.org/officeDocument/2006/relationships/worksheet" Target="worksheets/sheet1109.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728" Type="http://schemas.openxmlformats.org/officeDocument/2006/relationships/worksheet" Target="worksheets/sheet728.xml"/><Relationship Id="rId935" Type="http://schemas.openxmlformats.org/officeDocument/2006/relationships/worksheet" Target="worksheets/sheet935.xml"/><Relationship Id="rId1095" Type="http://schemas.openxmlformats.org/officeDocument/2006/relationships/worksheet" Target="worksheets/sheet109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977" Type="http://schemas.openxmlformats.org/officeDocument/2006/relationships/worksheet" Target="worksheets/sheet977.xml"/><Relationship Id="rId1120" Type="http://schemas.openxmlformats.org/officeDocument/2006/relationships/worksheet" Target="worksheets/sheet1120.xml"/><Relationship Id="rId171" Type="http://schemas.openxmlformats.org/officeDocument/2006/relationships/worksheet" Target="worksheets/sheet171.xml"/><Relationship Id="rId227" Type="http://schemas.openxmlformats.org/officeDocument/2006/relationships/worksheet" Target="worksheets/sheet227.xml"/><Relationship Id="rId781" Type="http://schemas.openxmlformats.org/officeDocument/2006/relationships/worksheet" Target="worksheets/sheet781.xml"/><Relationship Id="rId837" Type="http://schemas.openxmlformats.org/officeDocument/2006/relationships/worksheet" Target="worksheets/sheet837.xml"/><Relationship Id="rId879" Type="http://schemas.openxmlformats.org/officeDocument/2006/relationships/worksheet" Target="worksheets/sheet879.xml"/><Relationship Id="rId1022" Type="http://schemas.openxmlformats.org/officeDocument/2006/relationships/worksheet" Target="worksheets/sheet1022.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739" Type="http://schemas.openxmlformats.org/officeDocument/2006/relationships/worksheet" Target="worksheets/sheet739.xml"/><Relationship Id="rId890" Type="http://schemas.openxmlformats.org/officeDocument/2006/relationships/worksheet" Target="worksheets/sheet890.xml"/><Relationship Id="rId904" Type="http://schemas.openxmlformats.org/officeDocument/2006/relationships/worksheet" Target="worksheets/sheet904.xml"/><Relationship Id="rId1064" Type="http://schemas.openxmlformats.org/officeDocument/2006/relationships/worksheet" Target="worksheets/sheet106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946" Type="http://schemas.openxmlformats.org/officeDocument/2006/relationships/worksheet" Target="worksheets/sheet946.xml"/><Relationship Id="rId988" Type="http://schemas.openxmlformats.org/officeDocument/2006/relationships/worksheet" Target="worksheets/sheet988.xml"/><Relationship Id="rId1131" Type="http://schemas.openxmlformats.org/officeDocument/2006/relationships/worksheet" Target="worksheets/sheet113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750" Type="http://schemas.openxmlformats.org/officeDocument/2006/relationships/worksheet" Target="worksheets/sheet750.xml"/><Relationship Id="rId792" Type="http://schemas.openxmlformats.org/officeDocument/2006/relationships/worksheet" Target="worksheets/sheet792.xml"/><Relationship Id="rId806" Type="http://schemas.openxmlformats.org/officeDocument/2006/relationships/worksheet" Target="worksheets/sheet806.xml"/><Relationship Id="rId848" Type="http://schemas.openxmlformats.org/officeDocument/2006/relationships/worksheet" Target="worksheets/sheet848.xml"/><Relationship Id="rId1033" Type="http://schemas.openxmlformats.org/officeDocument/2006/relationships/worksheet" Target="worksheets/sheet103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915" Type="http://schemas.openxmlformats.org/officeDocument/2006/relationships/worksheet" Target="worksheets/sheet915.xml"/><Relationship Id="rId1075" Type="http://schemas.openxmlformats.org/officeDocument/2006/relationships/worksheet" Target="worksheets/sheet107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957" Type="http://schemas.openxmlformats.org/officeDocument/2006/relationships/worksheet" Target="worksheets/sheet957.xml"/><Relationship Id="rId999" Type="http://schemas.openxmlformats.org/officeDocument/2006/relationships/worksheet" Target="worksheets/sheet999.xml"/><Relationship Id="rId1100" Type="http://schemas.openxmlformats.org/officeDocument/2006/relationships/worksheet" Target="worksheets/sheet1100.xml"/><Relationship Id="rId1142" Type="http://schemas.openxmlformats.org/officeDocument/2006/relationships/worksheet" Target="worksheets/sheet114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761" Type="http://schemas.openxmlformats.org/officeDocument/2006/relationships/worksheet" Target="worksheets/sheet761.xml"/><Relationship Id="rId817" Type="http://schemas.openxmlformats.org/officeDocument/2006/relationships/worksheet" Target="worksheets/sheet817.xml"/><Relationship Id="rId859" Type="http://schemas.openxmlformats.org/officeDocument/2006/relationships/worksheet" Target="worksheets/sheet859.xml"/><Relationship Id="rId1002" Type="http://schemas.openxmlformats.org/officeDocument/2006/relationships/worksheet" Target="worksheets/sheet1002.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870" Type="http://schemas.openxmlformats.org/officeDocument/2006/relationships/worksheet" Target="worksheets/sheet870.xml"/><Relationship Id="rId1044" Type="http://schemas.openxmlformats.org/officeDocument/2006/relationships/worksheet" Target="worksheets/sheet1044.xml"/><Relationship Id="rId1086" Type="http://schemas.openxmlformats.org/officeDocument/2006/relationships/worksheet" Target="worksheets/sheet108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worksheet" Target="worksheets/sheet719.xml"/><Relationship Id="rId926" Type="http://schemas.openxmlformats.org/officeDocument/2006/relationships/worksheet" Target="worksheets/sheet926.xml"/><Relationship Id="rId968" Type="http://schemas.openxmlformats.org/officeDocument/2006/relationships/worksheet" Target="worksheets/sheet968.xml"/><Relationship Id="rId1111" Type="http://schemas.openxmlformats.org/officeDocument/2006/relationships/worksheet" Target="worksheets/sheet1111.xml"/><Relationship Id="rId1153" Type="http://schemas.openxmlformats.org/officeDocument/2006/relationships/externalLink" Target="externalLinks/externalLink1.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30" Type="http://schemas.openxmlformats.org/officeDocument/2006/relationships/worksheet" Target="worksheets/sheet730.xml"/><Relationship Id="rId772" Type="http://schemas.openxmlformats.org/officeDocument/2006/relationships/worksheet" Target="worksheets/sheet772.xml"/><Relationship Id="rId828" Type="http://schemas.openxmlformats.org/officeDocument/2006/relationships/worksheet" Target="worksheets/sheet828.xml"/><Relationship Id="rId1013" Type="http://schemas.openxmlformats.org/officeDocument/2006/relationships/worksheet" Target="worksheets/sheet1013.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1055" Type="http://schemas.openxmlformats.org/officeDocument/2006/relationships/worksheet" Target="worksheets/sheet1055.xml"/><Relationship Id="rId1097" Type="http://schemas.openxmlformats.org/officeDocument/2006/relationships/worksheet" Target="worksheets/sheet1097.xml"/><Relationship Id="rId271" Type="http://schemas.openxmlformats.org/officeDocument/2006/relationships/worksheet" Target="worksheets/sheet271.xml"/><Relationship Id="rId674" Type="http://schemas.openxmlformats.org/officeDocument/2006/relationships/worksheet" Target="worksheets/sheet674.xml"/><Relationship Id="rId881" Type="http://schemas.openxmlformats.org/officeDocument/2006/relationships/worksheet" Target="worksheets/sheet881.xml"/><Relationship Id="rId937" Type="http://schemas.openxmlformats.org/officeDocument/2006/relationships/worksheet" Target="worksheets/sheet937.xml"/><Relationship Id="rId979" Type="http://schemas.openxmlformats.org/officeDocument/2006/relationships/worksheet" Target="worksheets/sheet979.xml"/><Relationship Id="rId1122" Type="http://schemas.openxmlformats.org/officeDocument/2006/relationships/worksheet" Target="worksheets/sheet1122.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741" Type="http://schemas.openxmlformats.org/officeDocument/2006/relationships/worksheet" Target="worksheets/sheet741.xml"/><Relationship Id="rId783" Type="http://schemas.openxmlformats.org/officeDocument/2006/relationships/worksheet" Target="worksheets/sheet783.xml"/><Relationship Id="rId839" Type="http://schemas.openxmlformats.org/officeDocument/2006/relationships/worksheet" Target="worksheets/sheet839.xml"/><Relationship Id="rId990" Type="http://schemas.openxmlformats.org/officeDocument/2006/relationships/worksheet" Target="worksheets/sheet990.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1024" Type="http://schemas.openxmlformats.org/officeDocument/2006/relationships/worksheet" Target="worksheets/sheet1024.xml"/><Relationship Id="rId1066" Type="http://schemas.openxmlformats.org/officeDocument/2006/relationships/worksheet" Target="worksheets/sheet1066.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50" Type="http://schemas.openxmlformats.org/officeDocument/2006/relationships/worksheet" Target="worksheets/sheet850.xml"/><Relationship Id="rId892" Type="http://schemas.openxmlformats.org/officeDocument/2006/relationships/worksheet" Target="worksheets/sheet892.xml"/><Relationship Id="rId906" Type="http://schemas.openxmlformats.org/officeDocument/2006/relationships/worksheet" Target="worksheets/sheet906.xml"/><Relationship Id="rId948" Type="http://schemas.openxmlformats.org/officeDocument/2006/relationships/worksheet" Target="worksheets/sheet948.xml"/><Relationship Id="rId1133" Type="http://schemas.openxmlformats.org/officeDocument/2006/relationships/worksheet" Target="worksheets/sheet1133.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752" Type="http://schemas.openxmlformats.org/officeDocument/2006/relationships/worksheet" Target="worksheets/sheet752.xml"/><Relationship Id="rId808" Type="http://schemas.openxmlformats.org/officeDocument/2006/relationships/worksheet" Target="worksheets/sheet80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794" Type="http://schemas.openxmlformats.org/officeDocument/2006/relationships/worksheet" Target="worksheets/sheet794.xml"/><Relationship Id="rId1035" Type="http://schemas.openxmlformats.org/officeDocument/2006/relationships/worksheet" Target="worksheets/sheet1035.xml"/><Relationship Id="rId1077" Type="http://schemas.openxmlformats.org/officeDocument/2006/relationships/worksheet" Target="worksheets/sheet1077.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861" Type="http://schemas.openxmlformats.org/officeDocument/2006/relationships/worksheet" Target="worksheets/sheet861.xml"/><Relationship Id="rId917" Type="http://schemas.openxmlformats.org/officeDocument/2006/relationships/worksheet" Target="worksheets/sheet917.xml"/><Relationship Id="rId959" Type="http://schemas.openxmlformats.org/officeDocument/2006/relationships/worksheet" Target="worksheets/sheet959.xml"/><Relationship Id="rId1102" Type="http://schemas.openxmlformats.org/officeDocument/2006/relationships/worksheet" Target="worksheets/sheet1102.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worksheet" Target="worksheets/sheet721.xml"/><Relationship Id="rId763" Type="http://schemas.openxmlformats.org/officeDocument/2006/relationships/worksheet" Target="worksheets/sheet763.xml"/><Relationship Id="rId1144" Type="http://schemas.openxmlformats.org/officeDocument/2006/relationships/worksheet" Target="worksheets/sheet114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819" Type="http://schemas.openxmlformats.org/officeDocument/2006/relationships/worksheet" Target="worksheets/sheet819.xml"/><Relationship Id="rId970" Type="http://schemas.openxmlformats.org/officeDocument/2006/relationships/worksheet" Target="worksheets/sheet970.xml"/><Relationship Id="rId1004" Type="http://schemas.openxmlformats.org/officeDocument/2006/relationships/worksheet" Target="worksheets/sheet1004.xml"/><Relationship Id="rId1046" Type="http://schemas.openxmlformats.org/officeDocument/2006/relationships/worksheet" Target="worksheets/sheet1046.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830" Type="http://schemas.openxmlformats.org/officeDocument/2006/relationships/worksheet" Target="worksheets/sheet830.xml"/><Relationship Id="rId872" Type="http://schemas.openxmlformats.org/officeDocument/2006/relationships/worksheet" Target="worksheets/sheet872.xml"/><Relationship Id="rId928" Type="http://schemas.openxmlformats.org/officeDocument/2006/relationships/worksheet" Target="worksheets/sheet928.xml"/><Relationship Id="rId1088" Type="http://schemas.openxmlformats.org/officeDocument/2006/relationships/worksheet" Target="worksheets/sheet108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732" Type="http://schemas.openxmlformats.org/officeDocument/2006/relationships/worksheet" Target="worksheets/sheet732.xml"/><Relationship Id="rId1113" Type="http://schemas.openxmlformats.org/officeDocument/2006/relationships/worksheet" Target="worksheets/sheet1113.xml"/><Relationship Id="rId1155" Type="http://schemas.openxmlformats.org/officeDocument/2006/relationships/styles" Target="styles.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774" Type="http://schemas.openxmlformats.org/officeDocument/2006/relationships/worksheet" Target="worksheets/sheet774.xml"/><Relationship Id="rId981" Type="http://schemas.openxmlformats.org/officeDocument/2006/relationships/worksheet" Target="worksheets/sheet981.xml"/><Relationship Id="rId1015" Type="http://schemas.openxmlformats.org/officeDocument/2006/relationships/worksheet" Target="worksheets/sheet1015.xml"/><Relationship Id="rId1057" Type="http://schemas.openxmlformats.org/officeDocument/2006/relationships/worksheet" Target="worksheets/sheet1057.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841" Type="http://schemas.openxmlformats.org/officeDocument/2006/relationships/worksheet" Target="worksheets/sheet841.xml"/><Relationship Id="rId883" Type="http://schemas.openxmlformats.org/officeDocument/2006/relationships/worksheet" Target="worksheets/sheet883.xml"/><Relationship Id="rId1099" Type="http://schemas.openxmlformats.org/officeDocument/2006/relationships/worksheet" Target="worksheets/sheet109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743" Type="http://schemas.openxmlformats.org/officeDocument/2006/relationships/worksheet" Target="worksheets/sheet743.xml"/><Relationship Id="rId785" Type="http://schemas.openxmlformats.org/officeDocument/2006/relationships/worksheet" Target="worksheets/sheet785.xml"/><Relationship Id="rId950" Type="http://schemas.openxmlformats.org/officeDocument/2006/relationships/worksheet" Target="worksheets/sheet950.xml"/><Relationship Id="rId992" Type="http://schemas.openxmlformats.org/officeDocument/2006/relationships/worksheet" Target="worksheets/sheet992.xml"/><Relationship Id="rId1026" Type="http://schemas.openxmlformats.org/officeDocument/2006/relationships/worksheet" Target="worksheets/sheet1026.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810" Type="http://schemas.openxmlformats.org/officeDocument/2006/relationships/worksheet" Target="worksheets/sheet810.xml"/><Relationship Id="rId852" Type="http://schemas.openxmlformats.org/officeDocument/2006/relationships/worksheet" Target="worksheets/sheet852.xml"/><Relationship Id="rId908" Type="http://schemas.openxmlformats.org/officeDocument/2006/relationships/worksheet" Target="worksheets/sheet908.xml"/><Relationship Id="rId1068" Type="http://schemas.openxmlformats.org/officeDocument/2006/relationships/worksheet" Target="worksheets/sheet106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894" Type="http://schemas.openxmlformats.org/officeDocument/2006/relationships/worksheet" Target="worksheets/sheet894.xml"/><Relationship Id="rId1135" Type="http://schemas.openxmlformats.org/officeDocument/2006/relationships/worksheet" Target="worksheets/sheet113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754" Type="http://schemas.openxmlformats.org/officeDocument/2006/relationships/worksheet" Target="worksheets/sheet754.xml"/><Relationship Id="rId796" Type="http://schemas.openxmlformats.org/officeDocument/2006/relationships/worksheet" Target="worksheets/sheet796.xml"/><Relationship Id="rId961" Type="http://schemas.openxmlformats.org/officeDocument/2006/relationships/worksheet" Target="worksheets/sheet961.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821" Type="http://schemas.openxmlformats.org/officeDocument/2006/relationships/worksheet" Target="worksheets/sheet821.xml"/><Relationship Id="rId863" Type="http://schemas.openxmlformats.org/officeDocument/2006/relationships/worksheet" Target="worksheets/sheet863.xml"/><Relationship Id="rId1037" Type="http://schemas.openxmlformats.org/officeDocument/2006/relationships/worksheet" Target="worksheets/sheet1037.xml"/><Relationship Id="rId1079" Type="http://schemas.openxmlformats.org/officeDocument/2006/relationships/worksheet" Target="worksheets/sheet107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919" Type="http://schemas.openxmlformats.org/officeDocument/2006/relationships/worksheet" Target="worksheets/sheet919.xml"/><Relationship Id="rId1090" Type="http://schemas.openxmlformats.org/officeDocument/2006/relationships/worksheet" Target="worksheets/sheet1090.xml"/><Relationship Id="rId1104" Type="http://schemas.openxmlformats.org/officeDocument/2006/relationships/worksheet" Target="worksheets/sheet1104.xml"/><Relationship Id="rId1146" Type="http://schemas.openxmlformats.org/officeDocument/2006/relationships/worksheet" Target="worksheets/sheet114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worksheet" Target="worksheets/sheet723.xml"/><Relationship Id="rId765" Type="http://schemas.openxmlformats.org/officeDocument/2006/relationships/worksheet" Target="worksheets/sheet765.xml"/><Relationship Id="rId930" Type="http://schemas.openxmlformats.org/officeDocument/2006/relationships/worksheet" Target="worksheets/sheet930.xml"/><Relationship Id="rId972" Type="http://schemas.openxmlformats.org/officeDocument/2006/relationships/worksheet" Target="worksheets/sheet972.xml"/><Relationship Id="rId1006" Type="http://schemas.openxmlformats.org/officeDocument/2006/relationships/worksheet" Target="worksheets/sheet1006.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874" Type="http://schemas.openxmlformats.org/officeDocument/2006/relationships/worksheet" Target="worksheets/sheet874.xml"/><Relationship Id="rId1115" Type="http://schemas.openxmlformats.org/officeDocument/2006/relationships/worksheet" Target="worksheets/sheet1115.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34" Type="http://schemas.openxmlformats.org/officeDocument/2006/relationships/worksheet" Target="worksheets/sheet734.xml"/><Relationship Id="rId776" Type="http://schemas.openxmlformats.org/officeDocument/2006/relationships/worksheet" Target="worksheets/sheet776.xml"/><Relationship Id="rId941" Type="http://schemas.openxmlformats.org/officeDocument/2006/relationships/worksheet" Target="worksheets/sheet941.xml"/><Relationship Id="rId983" Type="http://schemas.openxmlformats.org/officeDocument/2006/relationships/worksheet" Target="worksheets/sheet983.xml"/><Relationship Id="rId1157" Type="http://schemas.openxmlformats.org/officeDocument/2006/relationships/calcChain" Target="calcChain.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801" Type="http://schemas.openxmlformats.org/officeDocument/2006/relationships/worksheet" Target="worksheets/sheet801.xml"/><Relationship Id="rId1017" Type="http://schemas.openxmlformats.org/officeDocument/2006/relationships/worksheet" Target="worksheets/sheet1017.xml"/><Relationship Id="rId1059" Type="http://schemas.openxmlformats.org/officeDocument/2006/relationships/worksheet" Target="worksheets/sheet105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43" Type="http://schemas.openxmlformats.org/officeDocument/2006/relationships/worksheet" Target="worksheets/sheet843.xml"/><Relationship Id="rId885" Type="http://schemas.openxmlformats.org/officeDocument/2006/relationships/worksheet" Target="worksheets/sheet885.xml"/><Relationship Id="rId1070" Type="http://schemas.openxmlformats.org/officeDocument/2006/relationships/worksheet" Target="worksheets/sheet1070.xml"/><Relationship Id="rId1126" Type="http://schemas.openxmlformats.org/officeDocument/2006/relationships/worksheet" Target="worksheets/sheet1126.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745" Type="http://schemas.openxmlformats.org/officeDocument/2006/relationships/worksheet" Target="worksheets/sheet745.xml"/><Relationship Id="rId910" Type="http://schemas.openxmlformats.org/officeDocument/2006/relationships/worksheet" Target="worksheets/sheet910.xml"/><Relationship Id="rId952" Type="http://schemas.openxmlformats.org/officeDocument/2006/relationships/worksheet" Target="worksheets/sheet952.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787" Type="http://schemas.openxmlformats.org/officeDocument/2006/relationships/worksheet" Target="worksheets/sheet787.xml"/><Relationship Id="rId812" Type="http://schemas.openxmlformats.org/officeDocument/2006/relationships/worksheet" Target="worksheets/sheet812.xml"/><Relationship Id="rId994" Type="http://schemas.openxmlformats.org/officeDocument/2006/relationships/worksheet" Target="worksheets/sheet994.xml"/><Relationship Id="rId1028" Type="http://schemas.openxmlformats.org/officeDocument/2006/relationships/worksheet" Target="worksheets/sheet1028.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854" Type="http://schemas.openxmlformats.org/officeDocument/2006/relationships/worksheet" Target="worksheets/sheet854.xml"/><Relationship Id="rId896" Type="http://schemas.openxmlformats.org/officeDocument/2006/relationships/worksheet" Target="worksheets/sheet896.xml"/><Relationship Id="rId1081" Type="http://schemas.openxmlformats.org/officeDocument/2006/relationships/worksheet" Target="worksheets/sheet1081.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756" Type="http://schemas.openxmlformats.org/officeDocument/2006/relationships/worksheet" Target="worksheets/sheet756.xml"/><Relationship Id="rId921" Type="http://schemas.openxmlformats.org/officeDocument/2006/relationships/worksheet" Target="worksheets/sheet921.xml"/><Relationship Id="rId1137" Type="http://schemas.openxmlformats.org/officeDocument/2006/relationships/worksheet" Target="worksheets/sheet1137.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798" Type="http://schemas.openxmlformats.org/officeDocument/2006/relationships/worksheet" Target="worksheets/sheet798.xml"/><Relationship Id="rId963" Type="http://schemas.openxmlformats.org/officeDocument/2006/relationships/worksheet" Target="worksheets/sheet963.xml"/><Relationship Id="rId1039" Type="http://schemas.openxmlformats.org/officeDocument/2006/relationships/worksheet" Target="worksheets/sheet103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823" Type="http://schemas.openxmlformats.org/officeDocument/2006/relationships/worksheet" Target="worksheets/sheet823.xml"/><Relationship Id="rId865" Type="http://schemas.openxmlformats.org/officeDocument/2006/relationships/worksheet" Target="worksheets/sheet865.xml"/><Relationship Id="rId1050" Type="http://schemas.openxmlformats.org/officeDocument/2006/relationships/worksheet" Target="worksheets/sheet105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092" Type="http://schemas.openxmlformats.org/officeDocument/2006/relationships/worksheet" Target="worksheets/sheet1092.xml"/><Relationship Id="rId1106" Type="http://schemas.openxmlformats.org/officeDocument/2006/relationships/worksheet" Target="worksheets/sheet1106.xml"/><Relationship Id="rId1148" Type="http://schemas.openxmlformats.org/officeDocument/2006/relationships/worksheet" Target="worksheets/sheet114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767" Type="http://schemas.openxmlformats.org/officeDocument/2006/relationships/worksheet" Target="worksheets/sheet767.xml"/><Relationship Id="rId974" Type="http://schemas.openxmlformats.org/officeDocument/2006/relationships/worksheet" Target="worksheets/sheet974.xml"/><Relationship Id="rId1008" Type="http://schemas.openxmlformats.org/officeDocument/2006/relationships/worksheet" Target="worksheets/sheet1008.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834" Type="http://schemas.openxmlformats.org/officeDocument/2006/relationships/worksheet" Target="worksheets/sheet834.xml"/><Relationship Id="rId876" Type="http://schemas.openxmlformats.org/officeDocument/2006/relationships/worksheet" Target="worksheets/sheet876.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736" Type="http://schemas.openxmlformats.org/officeDocument/2006/relationships/worksheet" Target="worksheets/sheet736.xml"/><Relationship Id="rId901" Type="http://schemas.openxmlformats.org/officeDocument/2006/relationships/worksheet" Target="worksheets/sheet901.xml"/><Relationship Id="rId1061" Type="http://schemas.openxmlformats.org/officeDocument/2006/relationships/worksheet" Target="worksheets/sheet1061.xml"/><Relationship Id="rId1117" Type="http://schemas.openxmlformats.org/officeDocument/2006/relationships/worksheet" Target="worksheets/sheet1117.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43" Type="http://schemas.openxmlformats.org/officeDocument/2006/relationships/worksheet" Target="worksheets/sheet943.xml"/><Relationship Id="rId985" Type="http://schemas.openxmlformats.org/officeDocument/2006/relationships/worksheet" Target="worksheets/sheet985.xml"/><Relationship Id="rId1019" Type="http://schemas.openxmlformats.org/officeDocument/2006/relationships/worksheet" Target="worksheets/sheet1019.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 Id="rId803" Type="http://schemas.openxmlformats.org/officeDocument/2006/relationships/worksheet" Target="worksheets/sheet803.xml"/><Relationship Id="rId845" Type="http://schemas.openxmlformats.org/officeDocument/2006/relationships/worksheet" Target="worksheets/sheet845.xml"/><Relationship Id="rId1030" Type="http://schemas.openxmlformats.org/officeDocument/2006/relationships/worksheet" Target="worksheets/sheet1030.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705" Type="http://schemas.openxmlformats.org/officeDocument/2006/relationships/worksheet" Target="worksheets/sheet705.xml"/><Relationship Id="rId887" Type="http://schemas.openxmlformats.org/officeDocument/2006/relationships/worksheet" Target="worksheets/sheet887.xml"/><Relationship Id="rId1072" Type="http://schemas.openxmlformats.org/officeDocument/2006/relationships/worksheet" Target="worksheets/sheet1072.xml"/><Relationship Id="rId1128" Type="http://schemas.openxmlformats.org/officeDocument/2006/relationships/worksheet" Target="worksheets/sheet1128.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691" Type="http://schemas.openxmlformats.org/officeDocument/2006/relationships/worksheet" Target="worksheets/sheet691.xml"/><Relationship Id="rId747" Type="http://schemas.openxmlformats.org/officeDocument/2006/relationships/worksheet" Target="worksheets/sheet747.xml"/><Relationship Id="rId789" Type="http://schemas.openxmlformats.org/officeDocument/2006/relationships/worksheet" Target="worksheets/sheet789.xml"/><Relationship Id="rId912" Type="http://schemas.openxmlformats.org/officeDocument/2006/relationships/worksheet" Target="worksheets/sheet912.xml"/><Relationship Id="rId954" Type="http://schemas.openxmlformats.org/officeDocument/2006/relationships/worksheet" Target="worksheets/sheet954.xml"/><Relationship Id="rId996" Type="http://schemas.openxmlformats.org/officeDocument/2006/relationships/worksheet" Target="worksheets/sheet996.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649" Type="http://schemas.openxmlformats.org/officeDocument/2006/relationships/worksheet" Target="worksheets/sheet649.xml"/><Relationship Id="rId814" Type="http://schemas.openxmlformats.org/officeDocument/2006/relationships/worksheet" Target="worksheets/sheet814.xml"/><Relationship Id="rId856" Type="http://schemas.openxmlformats.org/officeDocument/2006/relationships/worksheet" Target="worksheets/sheet85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660" Type="http://schemas.openxmlformats.org/officeDocument/2006/relationships/worksheet" Target="worksheets/sheet660.xml"/><Relationship Id="rId898" Type="http://schemas.openxmlformats.org/officeDocument/2006/relationships/worksheet" Target="worksheets/sheet898.xml"/><Relationship Id="rId1041" Type="http://schemas.openxmlformats.org/officeDocument/2006/relationships/worksheet" Target="worksheets/sheet1041.xml"/><Relationship Id="rId1083" Type="http://schemas.openxmlformats.org/officeDocument/2006/relationships/worksheet" Target="worksheets/sheet1083.xml"/><Relationship Id="rId1139" Type="http://schemas.openxmlformats.org/officeDocument/2006/relationships/worksheet" Target="worksheets/sheet113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716" Type="http://schemas.openxmlformats.org/officeDocument/2006/relationships/worksheet" Target="worksheets/sheet716.xml"/><Relationship Id="rId758" Type="http://schemas.openxmlformats.org/officeDocument/2006/relationships/worksheet" Target="worksheets/sheet758.xml"/><Relationship Id="rId923" Type="http://schemas.openxmlformats.org/officeDocument/2006/relationships/worksheet" Target="worksheets/sheet923.xml"/><Relationship Id="rId965" Type="http://schemas.openxmlformats.org/officeDocument/2006/relationships/worksheet" Target="worksheets/sheet965.xml"/><Relationship Id="rId1150" Type="http://schemas.openxmlformats.org/officeDocument/2006/relationships/worksheet" Target="worksheets/sheet1150.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618" Type="http://schemas.openxmlformats.org/officeDocument/2006/relationships/worksheet" Target="worksheets/sheet618.xml"/><Relationship Id="rId825" Type="http://schemas.openxmlformats.org/officeDocument/2006/relationships/worksheet" Target="worksheets/sheet825.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867" Type="http://schemas.openxmlformats.org/officeDocument/2006/relationships/worksheet" Target="worksheets/sheet867.xml"/><Relationship Id="rId1010" Type="http://schemas.openxmlformats.org/officeDocument/2006/relationships/worksheet" Target="worksheets/sheet1010.xml"/><Relationship Id="rId1052" Type="http://schemas.openxmlformats.org/officeDocument/2006/relationships/worksheet" Target="worksheets/sheet1052.xml"/><Relationship Id="rId1094" Type="http://schemas.openxmlformats.org/officeDocument/2006/relationships/worksheet" Target="worksheets/sheet1094.xml"/><Relationship Id="rId1108" Type="http://schemas.openxmlformats.org/officeDocument/2006/relationships/worksheet" Target="worksheets/sheet1108.xml"/><Relationship Id="rId299" Type="http://schemas.openxmlformats.org/officeDocument/2006/relationships/worksheet" Target="worksheets/sheet299.xml"/><Relationship Id="rId727" Type="http://schemas.openxmlformats.org/officeDocument/2006/relationships/worksheet" Target="worksheets/sheet727.xml"/><Relationship Id="rId934" Type="http://schemas.openxmlformats.org/officeDocument/2006/relationships/worksheet" Target="worksheets/sheet934.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805" Type="http://schemas.openxmlformats.org/officeDocument/2006/relationships/worksheet" Target="worksheets/sheet805.xml"/><Relationship Id="rId1130" Type="http://schemas.openxmlformats.org/officeDocument/2006/relationships/worksheet" Target="worksheets/sheet1130.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816" Type="http://schemas.openxmlformats.org/officeDocument/2006/relationships/worksheet" Target="worksheets/sheet816.xml"/><Relationship Id="rId1001" Type="http://schemas.openxmlformats.org/officeDocument/2006/relationships/worksheet" Target="worksheets/sheet1001.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827" Type="http://schemas.openxmlformats.org/officeDocument/2006/relationships/worksheet" Target="worksheets/sheet827.xml"/><Relationship Id="rId1012" Type="http://schemas.openxmlformats.org/officeDocument/2006/relationships/worksheet" Target="worksheets/sheet1012.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684" Type="http://schemas.openxmlformats.org/officeDocument/2006/relationships/worksheet" Target="worksheets/sheet684.xml"/><Relationship Id="rId337" Type="http://schemas.openxmlformats.org/officeDocument/2006/relationships/worksheet" Target="worksheets/sheet337.xml"/><Relationship Id="rId891" Type="http://schemas.openxmlformats.org/officeDocument/2006/relationships/worksheet" Target="worksheets/sheet891.xml"/><Relationship Id="rId905" Type="http://schemas.openxmlformats.org/officeDocument/2006/relationships/worksheet" Target="worksheets/sheet905.xml"/><Relationship Id="rId989" Type="http://schemas.openxmlformats.org/officeDocument/2006/relationships/worksheet" Target="worksheets/sheet989.xml"/><Relationship Id="rId34" Type="http://schemas.openxmlformats.org/officeDocument/2006/relationships/worksheet" Target="worksheets/sheet34.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261" Type="http://schemas.openxmlformats.org/officeDocument/2006/relationships/worksheet" Target="worksheets/sheet261.xml"/><Relationship Id="rId499" Type="http://schemas.openxmlformats.org/officeDocument/2006/relationships/worksheet" Target="worksheets/sheet499.xml"/><Relationship Id="rId927" Type="http://schemas.openxmlformats.org/officeDocument/2006/relationships/worksheet" Target="worksheets/sheet927.xml"/><Relationship Id="rId1112" Type="http://schemas.openxmlformats.org/officeDocument/2006/relationships/worksheet" Target="worksheets/sheet1112.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840" Type="http://schemas.openxmlformats.org/officeDocument/2006/relationships/worksheet" Target="worksheets/sheet840.xml"/><Relationship Id="rId938" Type="http://schemas.openxmlformats.org/officeDocument/2006/relationships/worksheet" Target="worksheets/sheet938.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700" Type="http://schemas.openxmlformats.org/officeDocument/2006/relationships/worksheet" Target="worksheets/sheet700.xml"/><Relationship Id="rId1123" Type="http://schemas.openxmlformats.org/officeDocument/2006/relationships/worksheet" Target="worksheets/sheet1123.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283" Type="http://schemas.openxmlformats.org/officeDocument/2006/relationships/worksheet" Target="worksheets/sheet283.xml"/><Relationship Id="rId490" Type="http://schemas.openxmlformats.org/officeDocument/2006/relationships/worksheet" Target="worksheets/sheet490.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78" Type="http://schemas.openxmlformats.org/officeDocument/2006/relationships/worksheet" Target="worksheets/sheet78.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89" Type="http://schemas.openxmlformats.org/officeDocument/2006/relationships/worksheet" Target="worksheets/sheet89.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1005" Type="http://schemas.openxmlformats.org/officeDocument/2006/relationships/worksheet" Target="worksheets/sheet1005.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6" Type="http://schemas.openxmlformats.org/officeDocument/2006/relationships/worksheet" Target="worksheets/sheet1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sharedStrings" Target="sharedStrings.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800" Type="http://schemas.openxmlformats.org/officeDocument/2006/relationships/worksheet" Target="worksheets/sheet800.xml"/><Relationship Id="rId232" Type="http://schemas.openxmlformats.org/officeDocument/2006/relationships/worksheet" Target="worksheets/sheet232.xml"/><Relationship Id="rId884" Type="http://schemas.openxmlformats.org/officeDocument/2006/relationships/worksheet" Target="worksheets/sheet884.xml"/><Relationship Id="rId27" Type="http://schemas.openxmlformats.org/officeDocument/2006/relationships/worksheet" Target="worksheets/sheet27.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80" Type="http://schemas.openxmlformats.org/officeDocument/2006/relationships/worksheet" Target="worksheets/sheet80.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909" Type="http://schemas.openxmlformats.org/officeDocument/2006/relationships/worksheet" Target="worksheets/sheet909.xml"/><Relationship Id="rId1080" Type="http://schemas.openxmlformats.org/officeDocument/2006/relationships/worksheet" Target="worksheets/sheet108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91" Type="http://schemas.openxmlformats.org/officeDocument/2006/relationships/worksheet" Target="worksheets/sheet91.xml"/><Relationship Id="rId187" Type="http://schemas.openxmlformats.org/officeDocument/2006/relationships/worksheet" Target="worksheets/sheet187.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05" Type="http://schemas.openxmlformats.org/officeDocument/2006/relationships/worksheet" Target="worksheets/sheet1105.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98" Type="http://schemas.openxmlformats.org/officeDocument/2006/relationships/worksheet" Target="worksheets/sheet198.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833" Type="http://schemas.openxmlformats.org/officeDocument/2006/relationships/worksheet" Target="worksheets/sheet833.xml"/><Relationship Id="rId1116" Type="http://schemas.openxmlformats.org/officeDocument/2006/relationships/worksheet" Target="worksheets/sheet1116.xml"/><Relationship Id="rId265" Type="http://schemas.openxmlformats.org/officeDocument/2006/relationships/worksheet" Target="worksheets/sheet265.xml"/><Relationship Id="rId472" Type="http://schemas.openxmlformats.org/officeDocument/2006/relationships/worksheet" Target="worksheets/sheet472.xml"/><Relationship Id="rId900" Type="http://schemas.openxmlformats.org/officeDocument/2006/relationships/worksheet" Target="worksheets/sheet900.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637" Type="http://schemas.openxmlformats.org/officeDocument/2006/relationships/worksheet" Target="worksheets/sheet637.xml"/><Relationship Id="rId844" Type="http://schemas.openxmlformats.org/officeDocument/2006/relationships/worksheet" Target="worksheets/sheet844.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40" Type="http://schemas.openxmlformats.org/officeDocument/2006/relationships/worksheet" Target="worksheets/sheet40.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287" Type="http://schemas.openxmlformats.org/officeDocument/2006/relationships/worksheet" Target="worksheets/sheet287.xml"/><Relationship Id="rId410" Type="http://schemas.openxmlformats.org/officeDocument/2006/relationships/worksheet" Target="worksheets/sheet410.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51" Type="http://schemas.openxmlformats.org/officeDocument/2006/relationships/worksheet" Target="worksheets/sheet51.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214" Type="http://schemas.openxmlformats.org/officeDocument/2006/relationships/worksheet" Target="worksheets/sheet214.xml"/><Relationship Id="rId298" Type="http://schemas.openxmlformats.org/officeDocument/2006/relationships/worksheet" Target="worksheets/sheet298.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58" Type="http://schemas.openxmlformats.org/officeDocument/2006/relationships/worksheet" Target="worksheets/sheet158.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737" Type="http://schemas.openxmlformats.org/officeDocument/2006/relationships/worksheet" Target="worksheets/sheet737.xml"/><Relationship Id="rId944" Type="http://schemas.openxmlformats.org/officeDocument/2006/relationships/worksheet" Target="worksheets/sheet944.xml"/><Relationship Id="rId73" Type="http://schemas.openxmlformats.org/officeDocument/2006/relationships/worksheet" Target="worksheets/sheet73.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804" Type="http://schemas.openxmlformats.org/officeDocument/2006/relationships/worksheet" Target="worksheets/sheet804.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s>
</file>

<file path=xl/drawings/drawing1.xml><?xml version="1.0" encoding="utf-8"?>
<xdr:wsDr xmlns:xdr="http://schemas.openxmlformats.org/drawingml/2006/spreadsheetDrawing" xmlns:a="http://schemas.openxmlformats.org/drawingml/2006/main">
  <xdr:twoCellAnchor>
    <xdr:from>
      <xdr:col>1</xdr:col>
      <xdr:colOff>57150</xdr:colOff>
      <xdr:row>10</xdr:row>
      <xdr:rowOff>104775</xdr:rowOff>
    </xdr:from>
    <xdr:to>
      <xdr:col>1</xdr:col>
      <xdr:colOff>57150</xdr:colOff>
      <xdr:row>10</xdr:row>
      <xdr:rowOff>104775</xdr:rowOff>
    </xdr:to>
    <xdr:sp macro="" textlink="">
      <xdr:nvSpPr>
        <xdr:cNvPr id="2" name="Line 1">
          <a:extLst>
            <a:ext uri="{FF2B5EF4-FFF2-40B4-BE49-F238E27FC236}">
              <a16:creationId xmlns:a16="http://schemas.microsoft.com/office/drawing/2014/main" id="{00000000-0008-0000-7404-000002000000}"/>
            </a:ext>
          </a:extLst>
        </xdr:cNvPr>
        <xdr:cNvSpPr>
          <a:spLocks noChangeShapeType="1"/>
        </xdr:cNvSpPr>
      </xdr:nvSpPr>
      <xdr:spPr bwMode="auto">
        <a:xfrm>
          <a:off x="438150" y="3181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3" name="Line 1">
          <a:extLst>
            <a:ext uri="{FF2B5EF4-FFF2-40B4-BE49-F238E27FC236}">
              <a16:creationId xmlns:a16="http://schemas.microsoft.com/office/drawing/2014/main" id="{00000000-0008-0000-7404-000003000000}"/>
            </a:ext>
          </a:extLst>
        </xdr:cNvPr>
        <xdr:cNvSpPr>
          <a:spLocks noChangeShapeType="1"/>
        </xdr:cNvSpPr>
      </xdr:nvSpPr>
      <xdr:spPr bwMode="auto">
        <a:xfrm>
          <a:off x="438150" y="3181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16</xdr:row>
      <xdr:rowOff>104775</xdr:rowOff>
    </xdr:from>
    <xdr:to>
      <xdr:col>1</xdr:col>
      <xdr:colOff>57150</xdr:colOff>
      <xdr:row>16</xdr:row>
      <xdr:rowOff>104775</xdr:rowOff>
    </xdr:to>
    <xdr:sp macro="" textlink="">
      <xdr:nvSpPr>
        <xdr:cNvPr id="4" name="Line 1">
          <a:extLst>
            <a:ext uri="{FF2B5EF4-FFF2-40B4-BE49-F238E27FC236}">
              <a16:creationId xmlns:a16="http://schemas.microsoft.com/office/drawing/2014/main" id="{00000000-0008-0000-7404-000004000000}"/>
            </a:ext>
          </a:extLst>
        </xdr:cNvPr>
        <xdr:cNvSpPr>
          <a:spLocks noChangeShapeType="1"/>
        </xdr:cNvSpPr>
      </xdr:nvSpPr>
      <xdr:spPr bwMode="auto">
        <a:xfrm>
          <a:off x="438150" y="5295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xdr:row>
      <xdr:rowOff>104775</xdr:rowOff>
    </xdr:from>
    <xdr:to>
      <xdr:col>1</xdr:col>
      <xdr:colOff>57150</xdr:colOff>
      <xdr:row>18</xdr:row>
      <xdr:rowOff>104775</xdr:rowOff>
    </xdr:to>
    <xdr:sp macro="" textlink="">
      <xdr:nvSpPr>
        <xdr:cNvPr id="5" name="Line 2">
          <a:extLst>
            <a:ext uri="{FF2B5EF4-FFF2-40B4-BE49-F238E27FC236}">
              <a16:creationId xmlns:a16="http://schemas.microsoft.com/office/drawing/2014/main" id="{00000000-0008-0000-7404-000005000000}"/>
            </a:ext>
          </a:extLst>
        </xdr:cNvPr>
        <xdr:cNvSpPr>
          <a:spLocks noChangeShapeType="1"/>
        </xdr:cNvSpPr>
      </xdr:nvSpPr>
      <xdr:spPr bwMode="auto">
        <a:xfrm>
          <a:off x="4381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xdr:row>
      <xdr:rowOff>104775</xdr:rowOff>
    </xdr:from>
    <xdr:to>
      <xdr:col>1</xdr:col>
      <xdr:colOff>57150</xdr:colOff>
      <xdr:row>18</xdr:row>
      <xdr:rowOff>104775</xdr:rowOff>
    </xdr:to>
    <xdr:sp macro="" textlink="">
      <xdr:nvSpPr>
        <xdr:cNvPr id="6" name="Line 3">
          <a:extLst>
            <a:ext uri="{FF2B5EF4-FFF2-40B4-BE49-F238E27FC236}">
              <a16:creationId xmlns:a16="http://schemas.microsoft.com/office/drawing/2014/main" id="{00000000-0008-0000-7404-000006000000}"/>
            </a:ext>
          </a:extLst>
        </xdr:cNvPr>
        <xdr:cNvSpPr>
          <a:spLocks noChangeShapeType="1"/>
        </xdr:cNvSpPr>
      </xdr:nvSpPr>
      <xdr:spPr bwMode="auto">
        <a:xfrm>
          <a:off x="4381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7" name="Line 1">
          <a:extLst>
            <a:ext uri="{FF2B5EF4-FFF2-40B4-BE49-F238E27FC236}">
              <a16:creationId xmlns:a16="http://schemas.microsoft.com/office/drawing/2014/main" id="{00000000-0008-0000-7404-000007000000}"/>
            </a:ext>
          </a:extLst>
        </xdr:cNvPr>
        <xdr:cNvSpPr>
          <a:spLocks noChangeShapeType="1"/>
        </xdr:cNvSpPr>
      </xdr:nvSpPr>
      <xdr:spPr bwMode="auto">
        <a:xfrm>
          <a:off x="438150" y="353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8" name="Line 2">
          <a:extLst>
            <a:ext uri="{FF2B5EF4-FFF2-40B4-BE49-F238E27FC236}">
              <a16:creationId xmlns:a16="http://schemas.microsoft.com/office/drawing/2014/main" id="{00000000-0008-0000-7404-000008000000}"/>
            </a:ext>
          </a:extLst>
        </xdr:cNvPr>
        <xdr:cNvSpPr>
          <a:spLocks noChangeShapeType="1"/>
        </xdr:cNvSpPr>
      </xdr:nvSpPr>
      <xdr:spPr bwMode="auto">
        <a:xfrm>
          <a:off x="4381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9" name="Line 3">
          <a:extLst>
            <a:ext uri="{FF2B5EF4-FFF2-40B4-BE49-F238E27FC236}">
              <a16:creationId xmlns:a16="http://schemas.microsoft.com/office/drawing/2014/main" id="{00000000-0008-0000-7404-000009000000}"/>
            </a:ext>
          </a:extLst>
        </xdr:cNvPr>
        <xdr:cNvSpPr>
          <a:spLocks noChangeShapeType="1"/>
        </xdr:cNvSpPr>
      </xdr:nvSpPr>
      <xdr:spPr bwMode="auto">
        <a:xfrm>
          <a:off x="4381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10" name="Line 1">
          <a:extLst>
            <a:ext uri="{FF2B5EF4-FFF2-40B4-BE49-F238E27FC236}">
              <a16:creationId xmlns:a16="http://schemas.microsoft.com/office/drawing/2014/main" id="{00000000-0008-0000-7404-00000A000000}"/>
            </a:ext>
          </a:extLst>
        </xdr:cNvPr>
        <xdr:cNvSpPr>
          <a:spLocks noChangeShapeType="1"/>
        </xdr:cNvSpPr>
      </xdr:nvSpPr>
      <xdr:spPr bwMode="auto">
        <a:xfrm>
          <a:off x="438150" y="353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1" name="Line 2">
          <a:extLst>
            <a:ext uri="{FF2B5EF4-FFF2-40B4-BE49-F238E27FC236}">
              <a16:creationId xmlns:a16="http://schemas.microsoft.com/office/drawing/2014/main" id="{00000000-0008-0000-7404-00000B000000}"/>
            </a:ext>
          </a:extLst>
        </xdr:cNvPr>
        <xdr:cNvSpPr>
          <a:spLocks noChangeShapeType="1"/>
        </xdr:cNvSpPr>
      </xdr:nvSpPr>
      <xdr:spPr bwMode="auto">
        <a:xfrm>
          <a:off x="4381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2" name="Line 3">
          <a:extLst>
            <a:ext uri="{FF2B5EF4-FFF2-40B4-BE49-F238E27FC236}">
              <a16:creationId xmlns:a16="http://schemas.microsoft.com/office/drawing/2014/main" id="{00000000-0008-0000-7404-00000C000000}"/>
            </a:ext>
          </a:extLst>
        </xdr:cNvPr>
        <xdr:cNvSpPr>
          <a:spLocks noChangeShapeType="1"/>
        </xdr:cNvSpPr>
      </xdr:nvSpPr>
      <xdr:spPr bwMode="auto">
        <a:xfrm>
          <a:off x="4381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13" name="Line 1">
          <a:extLst>
            <a:ext uri="{FF2B5EF4-FFF2-40B4-BE49-F238E27FC236}">
              <a16:creationId xmlns:a16="http://schemas.microsoft.com/office/drawing/2014/main" id="{00000000-0008-0000-7404-00000D000000}"/>
            </a:ext>
          </a:extLst>
        </xdr:cNvPr>
        <xdr:cNvSpPr>
          <a:spLocks noChangeShapeType="1"/>
        </xdr:cNvSpPr>
      </xdr:nvSpPr>
      <xdr:spPr bwMode="auto">
        <a:xfrm>
          <a:off x="43815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19</xdr:row>
      <xdr:rowOff>104775</xdr:rowOff>
    </xdr:from>
    <xdr:to>
      <xdr:col>1</xdr:col>
      <xdr:colOff>57150</xdr:colOff>
      <xdr:row>19</xdr:row>
      <xdr:rowOff>104775</xdr:rowOff>
    </xdr:to>
    <xdr:sp macro="" textlink="">
      <xdr:nvSpPr>
        <xdr:cNvPr id="14" name="Line 2">
          <a:extLst>
            <a:ext uri="{FF2B5EF4-FFF2-40B4-BE49-F238E27FC236}">
              <a16:creationId xmlns:a16="http://schemas.microsoft.com/office/drawing/2014/main" id="{00000000-0008-0000-7404-00000E000000}"/>
            </a:ext>
          </a:extLst>
        </xdr:cNvPr>
        <xdr:cNvSpPr>
          <a:spLocks noChangeShapeType="1"/>
        </xdr:cNvSpPr>
      </xdr:nvSpPr>
      <xdr:spPr bwMode="auto">
        <a:xfrm>
          <a:off x="438150" y="651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19</xdr:row>
      <xdr:rowOff>104775</xdr:rowOff>
    </xdr:from>
    <xdr:to>
      <xdr:col>1</xdr:col>
      <xdr:colOff>57150</xdr:colOff>
      <xdr:row>19</xdr:row>
      <xdr:rowOff>104775</xdr:rowOff>
    </xdr:to>
    <xdr:sp macro="" textlink="">
      <xdr:nvSpPr>
        <xdr:cNvPr id="15" name="Line 3">
          <a:extLst>
            <a:ext uri="{FF2B5EF4-FFF2-40B4-BE49-F238E27FC236}">
              <a16:creationId xmlns:a16="http://schemas.microsoft.com/office/drawing/2014/main" id="{00000000-0008-0000-7404-00000F000000}"/>
            </a:ext>
          </a:extLst>
        </xdr:cNvPr>
        <xdr:cNvSpPr>
          <a:spLocks noChangeShapeType="1"/>
        </xdr:cNvSpPr>
      </xdr:nvSpPr>
      <xdr:spPr bwMode="auto">
        <a:xfrm>
          <a:off x="438150" y="651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16" name="Line 1">
          <a:extLst>
            <a:ext uri="{FF2B5EF4-FFF2-40B4-BE49-F238E27FC236}">
              <a16:creationId xmlns:a16="http://schemas.microsoft.com/office/drawing/2014/main" id="{00000000-0008-0000-7404-000010000000}"/>
            </a:ext>
          </a:extLst>
        </xdr:cNvPr>
        <xdr:cNvSpPr>
          <a:spLocks noChangeShapeType="1"/>
        </xdr:cNvSpPr>
      </xdr:nvSpPr>
      <xdr:spPr bwMode="auto">
        <a:xfrm>
          <a:off x="438150" y="353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7" name="Line 2">
          <a:extLst>
            <a:ext uri="{FF2B5EF4-FFF2-40B4-BE49-F238E27FC236}">
              <a16:creationId xmlns:a16="http://schemas.microsoft.com/office/drawing/2014/main" id="{00000000-0008-0000-7404-000011000000}"/>
            </a:ext>
          </a:extLst>
        </xdr:cNvPr>
        <xdr:cNvSpPr>
          <a:spLocks noChangeShapeType="1"/>
        </xdr:cNvSpPr>
      </xdr:nvSpPr>
      <xdr:spPr bwMode="auto">
        <a:xfrm>
          <a:off x="4381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8" name="Line 3">
          <a:extLst>
            <a:ext uri="{FF2B5EF4-FFF2-40B4-BE49-F238E27FC236}">
              <a16:creationId xmlns:a16="http://schemas.microsoft.com/office/drawing/2014/main" id="{00000000-0008-0000-7404-000012000000}"/>
            </a:ext>
          </a:extLst>
        </xdr:cNvPr>
        <xdr:cNvSpPr>
          <a:spLocks noChangeShapeType="1"/>
        </xdr:cNvSpPr>
      </xdr:nvSpPr>
      <xdr:spPr bwMode="auto">
        <a:xfrm>
          <a:off x="4381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19" name="Line 1">
          <a:extLst>
            <a:ext uri="{FF2B5EF4-FFF2-40B4-BE49-F238E27FC236}">
              <a16:creationId xmlns:a16="http://schemas.microsoft.com/office/drawing/2014/main" id="{00000000-0008-0000-7404-000013000000}"/>
            </a:ext>
          </a:extLst>
        </xdr:cNvPr>
        <xdr:cNvSpPr>
          <a:spLocks noChangeShapeType="1"/>
        </xdr:cNvSpPr>
      </xdr:nvSpPr>
      <xdr:spPr bwMode="auto">
        <a:xfrm>
          <a:off x="438150" y="353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20" name="Line 2">
          <a:extLst>
            <a:ext uri="{FF2B5EF4-FFF2-40B4-BE49-F238E27FC236}">
              <a16:creationId xmlns:a16="http://schemas.microsoft.com/office/drawing/2014/main" id="{00000000-0008-0000-7404-000014000000}"/>
            </a:ext>
          </a:extLst>
        </xdr:cNvPr>
        <xdr:cNvSpPr>
          <a:spLocks noChangeShapeType="1"/>
        </xdr:cNvSpPr>
      </xdr:nvSpPr>
      <xdr:spPr bwMode="auto">
        <a:xfrm>
          <a:off x="4381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21" name="Line 3">
          <a:extLst>
            <a:ext uri="{FF2B5EF4-FFF2-40B4-BE49-F238E27FC236}">
              <a16:creationId xmlns:a16="http://schemas.microsoft.com/office/drawing/2014/main" id="{00000000-0008-0000-7404-000015000000}"/>
            </a:ext>
          </a:extLst>
        </xdr:cNvPr>
        <xdr:cNvSpPr>
          <a:spLocks noChangeShapeType="1"/>
        </xdr:cNvSpPr>
      </xdr:nvSpPr>
      <xdr:spPr bwMode="auto">
        <a:xfrm>
          <a:off x="4381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xdr:row>
      <xdr:rowOff>104775</xdr:rowOff>
    </xdr:from>
    <xdr:to>
      <xdr:col>1</xdr:col>
      <xdr:colOff>57150</xdr:colOff>
      <xdr:row>17</xdr:row>
      <xdr:rowOff>104775</xdr:rowOff>
    </xdr:to>
    <xdr:sp macro="" textlink="">
      <xdr:nvSpPr>
        <xdr:cNvPr id="22" name="Line 1">
          <a:extLst>
            <a:ext uri="{FF2B5EF4-FFF2-40B4-BE49-F238E27FC236}">
              <a16:creationId xmlns:a16="http://schemas.microsoft.com/office/drawing/2014/main" id="{00000000-0008-0000-7404-000016000000}"/>
            </a:ext>
          </a:extLst>
        </xdr:cNvPr>
        <xdr:cNvSpPr>
          <a:spLocks noChangeShapeType="1"/>
        </xdr:cNvSpPr>
      </xdr:nvSpPr>
      <xdr:spPr bwMode="auto">
        <a:xfrm>
          <a:off x="438150" y="5705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19</xdr:row>
      <xdr:rowOff>104775</xdr:rowOff>
    </xdr:from>
    <xdr:to>
      <xdr:col>1</xdr:col>
      <xdr:colOff>57150</xdr:colOff>
      <xdr:row>19</xdr:row>
      <xdr:rowOff>104775</xdr:rowOff>
    </xdr:to>
    <xdr:sp macro="" textlink="">
      <xdr:nvSpPr>
        <xdr:cNvPr id="23" name="Line 2">
          <a:extLst>
            <a:ext uri="{FF2B5EF4-FFF2-40B4-BE49-F238E27FC236}">
              <a16:creationId xmlns:a16="http://schemas.microsoft.com/office/drawing/2014/main" id="{00000000-0008-0000-7404-000017000000}"/>
            </a:ext>
          </a:extLst>
        </xdr:cNvPr>
        <xdr:cNvSpPr>
          <a:spLocks noChangeShapeType="1"/>
        </xdr:cNvSpPr>
      </xdr:nvSpPr>
      <xdr:spPr bwMode="auto">
        <a:xfrm>
          <a:off x="438150" y="651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19</xdr:row>
      <xdr:rowOff>104775</xdr:rowOff>
    </xdr:from>
    <xdr:to>
      <xdr:col>1</xdr:col>
      <xdr:colOff>57150</xdr:colOff>
      <xdr:row>19</xdr:row>
      <xdr:rowOff>104775</xdr:rowOff>
    </xdr:to>
    <xdr:sp macro="" textlink="">
      <xdr:nvSpPr>
        <xdr:cNvPr id="24" name="Line 3">
          <a:extLst>
            <a:ext uri="{FF2B5EF4-FFF2-40B4-BE49-F238E27FC236}">
              <a16:creationId xmlns:a16="http://schemas.microsoft.com/office/drawing/2014/main" id="{00000000-0008-0000-7404-000018000000}"/>
            </a:ext>
          </a:extLst>
        </xdr:cNvPr>
        <xdr:cNvSpPr>
          <a:spLocks noChangeShapeType="1"/>
        </xdr:cNvSpPr>
      </xdr:nvSpPr>
      <xdr:spPr bwMode="auto">
        <a:xfrm>
          <a:off x="438150" y="651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5" name="Line 1">
          <a:extLst>
            <a:ext uri="{FF2B5EF4-FFF2-40B4-BE49-F238E27FC236}">
              <a16:creationId xmlns:a16="http://schemas.microsoft.com/office/drawing/2014/main" id="{00000000-0008-0000-7404-000019000000}"/>
            </a:ext>
          </a:extLst>
        </xdr:cNvPr>
        <xdr:cNvSpPr>
          <a:spLocks noChangeShapeType="1"/>
        </xdr:cNvSpPr>
      </xdr:nvSpPr>
      <xdr:spPr bwMode="auto">
        <a:xfrm>
          <a:off x="438150" y="3181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6" name="Line 1">
          <a:extLst>
            <a:ext uri="{FF2B5EF4-FFF2-40B4-BE49-F238E27FC236}">
              <a16:creationId xmlns:a16="http://schemas.microsoft.com/office/drawing/2014/main" id="{00000000-0008-0000-7404-00001A000000}"/>
            </a:ext>
          </a:extLst>
        </xdr:cNvPr>
        <xdr:cNvSpPr>
          <a:spLocks noChangeShapeType="1"/>
        </xdr:cNvSpPr>
      </xdr:nvSpPr>
      <xdr:spPr bwMode="auto">
        <a:xfrm>
          <a:off x="438150" y="3181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xdr:row>
      <xdr:rowOff>104775</xdr:rowOff>
    </xdr:from>
    <xdr:to>
      <xdr:col>1</xdr:col>
      <xdr:colOff>57150</xdr:colOff>
      <xdr:row>18</xdr:row>
      <xdr:rowOff>104775</xdr:rowOff>
    </xdr:to>
    <xdr:sp macro="" textlink="">
      <xdr:nvSpPr>
        <xdr:cNvPr id="27" name="Line 1">
          <a:extLst>
            <a:ext uri="{FF2B5EF4-FFF2-40B4-BE49-F238E27FC236}">
              <a16:creationId xmlns:a16="http://schemas.microsoft.com/office/drawing/2014/main" id="{00000000-0008-0000-7404-00001B000000}"/>
            </a:ext>
          </a:extLst>
        </xdr:cNvPr>
        <xdr:cNvSpPr>
          <a:spLocks noChangeShapeType="1"/>
        </xdr:cNvSpPr>
      </xdr:nvSpPr>
      <xdr:spPr bwMode="auto">
        <a:xfrm>
          <a:off x="4381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20</xdr:row>
      <xdr:rowOff>104775</xdr:rowOff>
    </xdr:from>
    <xdr:to>
      <xdr:col>1</xdr:col>
      <xdr:colOff>57150</xdr:colOff>
      <xdr:row>20</xdr:row>
      <xdr:rowOff>104775</xdr:rowOff>
    </xdr:to>
    <xdr:sp macro="" textlink="">
      <xdr:nvSpPr>
        <xdr:cNvPr id="28" name="Line 2">
          <a:extLst>
            <a:ext uri="{FF2B5EF4-FFF2-40B4-BE49-F238E27FC236}">
              <a16:creationId xmlns:a16="http://schemas.microsoft.com/office/drawing/2014/main" id="{00000000-0008-0000-7404-00001C000000}"/>
            </a:ext>
          </a:extLst>
        </xdr:cNvPr>
        <xdr:cNvSpPr>
          <a:spLocks noChangeShapeType="1"/>
        </xdr:cNvSpPr>
      </xdr:nvSpPr>
      <xdr:spPr bwMode="auto">
        <a:xfrm>
          <a:off x="438150" y="6924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20</xdr:row>
      <xdr:rowOff>104775</xdr:rowOff>
    </xdr:from>
    <xdr:to>
      <xdr:col>1</xdr:col>
      <xdr:colOff>57150</xdr:colOff>
      <xdr:row>20</xdr:row>
      <xdr:rowOff>104775</xdr:rowOff>
    </xdr:to>
    <xdr:sp macro="" textlink="">
      <xdr:nvSpPr>
        <xdr:cNvPr id="29" name="Line 3">
          <a:extLst>
            <a:ext uri="{FF2B5EF4-FFF2-40B4-BE49-F238E27FC236}">
              <a16:creationId xmlns:a16="http://schemas.microsoft.com/office/drawing/2014/main" id="{00000000-0008-0000-7404-00001D000000}"/>
            </a:ext>
          </a:extLst>
        </xdr:cNvPr>
        <xdr:cNvSpPr>
          <a:spLocks noChangeShapeType="1"/>
        </xdr:cNvSpPr>
      </xdr:nvSpPr>
      <xdr:spPr bwMode="auto">
        <a:xfrm>
          <a:off x="438150" y="6924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30" name="Line 1">
          <a:extLst>
            <a:ext uri="{FF2B5EF4-FFF2-40B4-BE49-F238E27FC236}">
              <a16:creationId xmlns:a16="http://schemas.microsoft.com/office/drawing/2014/main" id="{00000000-0008-0000-7404-00001E000000}"/>
            </a:ext>
          </a:extLst>
        </xdr:cNvPr>
        <xdr:cNvSpPr>
          <a:spLocks noChangeShapeType="1"/>
        </xdr:cNvSpPr>
      </xdr:nvSpPr>
      <xdr:spPr bwMode="auto">
        <a:xfrm>
          <a:off x="438150" y="353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31" name="Line 2">
          <a:extLst>
            <a:ext uri="{FF2B5EF4-FFF2-40B4-BE49-F238E27FC236}">
              <a16:creationId xmlns:a16="http://schemas.microsoft.com/office/drawing/2014/main" id="{00000000-0008-0000-7404-00001F000000}"/>
            </a:ext>
          </a:extLst>
        </xdr:cNvPr>
        <xdr:cNvSpPr>
          <a:spLocks noChangeShapeType="1"/>
        </xdr:cNvSpPr>
      </xdr:nvSpPr>
      <xdr:spPr bwMode="auto">
        <a:xfrm>
          <a:off x="438150" y="423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32" name="Line 3">
          <a:extLst>
            <a:ext uri="{FF2B5EF4-FFF2-40B4-BE49-F238E27FC236}">
              <a16:creationId xmlns:a16="http://schemas.microsoft.com/office/drawing/2014/main" id="{00000000-0008-0000-7404-000020000000}"/>
            </a:ext>
          </a:extLst>
        </xdr:cNvPr>
        <xdr:cNvSpPr>
          <a:spLocks noChangeShapeType="1"/>
        </xdr:cNvSpPr>
      </xdr:nvSpPr>
      <xdr:spPr bwMode="auto">
        <a:xfrm>
          <a:off x="438150" y="423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33" name="Line 1">
          <a:extLst>
            <a:ext uri="{FF2B5EF4-FFF2-40B4-BE49-F238E27FC236}">
              <a16:creationId xmlns:a16="http://schemas.microsoft.com/office/drawing/2014/main" id="{00000000-0008-0000-7404-000021000000}"/>
            </a:ext>
          </a:extLst>
        </xdr:cNvPr>
        <xdr:cNvSpPr>
          <a:spLocks noChangeShapeType="1"/>
        </xdr:cNvSpPr>
      </xdr:nvSpPr>
      <xdr:spPr bwMode="auto">
        <a:xfrm>
          <a:off x="438150" y="353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34" name="Line 2">
          <a:extLst>
            <a:ext uri="{FF2B5EF4-FFF2-40B4-BE49-F238E27FC236}">
              <a16:creationId xmlns:a16="http://schemas.microsoft.com/office/drawing/2014/main" id="{00000000-0008-0000-7404-000022000000}"/>
            </a:ext>
          </a:extLst>
        </xdr:cNvPr>
        <xdr:cNvSpPr>
          <a:spLocks noChangeShapeType="1"/>
        </xdr:cNvSpPr>
      </xdr:nvSpPr>
      <xdr:spPr bwMode="auto">
        <a:xfrm>
          <a:off x="438150" y="423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35" name="Line 3">
          <a:extLst>
            <a:ext uri="{FF2B5EF4-FFF2-40B4-BE49-F238E27FC236}">
              <a16:creationId xmlns:a16="http://schemas.microsoft.com/office/drawing/2014/main" id="{00000000-0008-0000-7404-000023000000}"/>
            </a:ext>
          </a:extLst>
        </xdr:cNvPr>
        <xdr:cNvSpPr>
          <a:spLocks noChangeShapeType="1"/>
        </xdr:cNvSpPr>
      </xdr:nvSpPr>
      <xdr:spPr bwMode="auto">
        <a:xfrm>
          <a:off x="438150" y="423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19</xdr:row>
      <xdr:rowOff>104775</xdr:rowOff>
    </xdr:from>
    <xdr:to>
      <xdr:col>1</xdr:col>
      <xdr:colOff>57150</xdr:colOff>
      <xdr:row>19</xdr:row>
      <xdr:rowOff>104775</xdr:rowOff>
    </xdr:to>
    <xdr:sp macro="" textlink="">
      <xdr:nvSpPr>
        <xdr:cNvPr id="36" name="Line 1">
          <a:extLst>
            <a:ext uri="{FF2B5EF4-FFF2-40B4-BE49-F238E27FC236}">
              <a16:creationId xmlns:a16="http://schemas.microsoft.com/office/drawing/2014/main" id="{00000000-0008-0000-7404-000024000000}"/>
            </a:ext>
          </a:extLst>
        </xdr:cNvPr>
        <xdr:cNvSpPr>
          <a:spLocks noChangeShapeType="1"/>
        </xdr:cNvSpPr>
      </xdr:nvSpPr>
      <xdr:spPr bwMode="auto">
        <a:xfrm>
          <a:off x="438150" y="651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21</xdr:row>
      <xdr:rowOff>104775</xdr:rowOff>
    </xdr:from>
    <xdr:to>
      <xdr:col>1</xdr:col>
      <xdr:colOff>57150</xdr:colOff>
      <xdr:row>21</xdr:row>
      <xdr:rowOff>104775</xdr:rowOff>
    </xdr:to>
    <xdr:sp macro="" textlink="">
      <xdr:nvSpPr>
        <xdr:cNvPr id="37" name="Line 2">
          <a:extLst>
            <a:ext uri="{FF2B5EF4-FFF2-40B4-BE49-F238E27FC236}">
              <a16:creationId xmlns:a16="http://schemas.microsoft.com/office/drawing/2014/main" id="{00000000-0008-0000-7404-000025000000}"/>
            </a:ext>
          </a:extLst>
        </xdr:cNvPr>
        <xdr:cNvSpPr>
          <a:spLocks noChangeShapeType="1"/>
        </xdr:cNvSpPr>
      </xdr:nvSpPr>
      <xdr:spPr bwMode="auto">
        <a:xfrm>
          <a:off x="438150" y="7334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21</xdr:row>
      <xdr:rowOff>104775</xdr:rowOff>
    </xdr:from>
    <xdr:to>
      <xdr:col>1</xdr:col>
      <xdr:colOff>57150</xdr:colOff>
      <xdr:row>21</xdr:row>
      <xdr:rowOff>104775</xdr:rowOff>
    </xdr:to>
    <xdr:sp macro="" textlink="">
      <xdr:nvSpPr>
        <xdr:cNvPr id="38" name="Line 3">
          <a:extLst>
            <a:ext uri="{FF2B5EF4-FFF2-40B4-BE49-F238E27FC236}">
              <a16:creationId xmlns:a16="http://schemas.microsoft.com/office/drawing/2014/main" id="{00000000-0008-0000-7404-000026000000}"/>
            </a:ext>
          </a:extLst>
        </xdr:cNvPr>
        <xdr:cNvSpPr>
          <a:spLocks noChangeShapeType="1"/>
        </xdr:cNvSpPr>
      </xdr:nvSpPr>
      <xdr:spPr bwMode="auto">
        <a:xfrm>
          <a:off x="438150" y="7334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39" name="Line 1">
          <a:extLst>
            <a:ext uri="{FF2B5EF4-FFF2-40B4-BE49-F238E27FC236}">
              <a16:creationId xmlns:a16="http://schemas.microsoft.com/office/drawing/2014/main" id="{00000000-0008-0000-7404-000027000000}"/>
            </a:ext>
          </a:extLst>
        </xdr:cNvPr>
        <xdr:cNvSpPr>
          <a:spLocks noChangeShapeType="1"/>
        </xdr:cNvSpPr>
      </xdr:nvSpPr>
      <xdr:spPr bwMode="auto">
        <a:xfrm>
          <a:off x="438150" y="353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40" name="Line 2">
          <a:extLst>
            <a:ext uri="{FF2B5EF4-FFF2-40B4-BE49-F238E27FC236}">
              <a16:creationId xmlns:a16="http://schemas.microsoft.com/office/drawing/2014/main" id="{00000000-0008-0000-7404-000028000000}"/>
            </a:ext>
          </a:extLst>
        </xdr:cNvPr>
        <xdr:cNvSpPr>
          <a:spLocks noChangeShapeType="1"/>
        </xdr:cNvSpPr>
      </xdr:nvSpPr>
      <xdr:spPr bwMode="auto">
        <a:xfrm>
          <a:off x="438150" y="423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41" name="Line 3">
          <a:extLst>
            <a:ext uri="{FF2B5EF4-FFF2-40B4-BE49-F238E27FC236}">
              <a16:creationId xmlns:a16="http://schemas.microsoft.com/office/drawing/2014/main" id="{00000000-0008-0000-7404-000029000000}"/>
            </a:ext>
          </a:extLst>
        </xdr:cNvPr>
        <xdr:cNvSpPr>
          <a:spLocks noChangeShapeType="1"/>
        </xdr:cNvSpPr>
      </xdr:nvSpPr>
      <xdr:spPr bwMode="auto">
        <a:xfrm>
          <a:off x="438150" y="423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42" name="Line 1">
          <a:extLst>
            <a:ext uri="{FF2B5EF4-FFF2-40B4-BE49-F238E27FC236}">
              <a16:creationId xmlns:a16="http://schemas.microsoft.com/office/drawing/2014/main" id="{00000000-0008-0000-7404-00002A000000}"/>
            </a:ext>
          </a:extLst>
        </xdr:cNvPr>
        <xdr:cNvSpPr>
          <a:spLocks noChangeShapeType="1"/>
        </xdr:cNvSpPr>
      </xdr:nvSpPr>
      <xdr:spPr bwMode="auto">
        <a:xfrm>
          <a:off x="438150" y="353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43" name="Line 2">
          <a:extLst>
            <a:ext uri="{FF2B5EF4-FFF2-40B4-BE49-F238E27FC236}">
              <a16:creationId xmlns:a16="http://schemas.microsoft.com/office/drawing/2014/main" id="{00000000-0008-0000-7404-00002B000000}"/>
            </a:ext>
          </a:extLst>
        </xdr:cNvPr>
        <xdr:cNvSpPr>
          <a:spLocks noChangeShapeType="1"/>
        </xdr:cNvSpPr>
      </xdr:nvSpPr>
      <xdr:spPr bwMode="auto">
        <a:xfrm>
          <a:off x="438150" y="423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13</xdr:row>
      <xdr:rowOff>104775</xdr:rowOff>
    </xdr:from>
    <xdr:to>
      <xdr:col>1</xdr:col>
      <xdr:colOff>57150</xdr:colOff>
      <xdr:row>13</xdr:row>
      <xdr:rowOff>104775</xdr:rowOff>
    </xdr:to>
    <xdr:sp macro="" textlink="">
      <xdr:nvSpPr>
        <xdr:cNvPr id="44" name="Line 3">
          <a:extLst>
            <a:ext uri="{FF2B5EF4-FFF2-40B4-BE49-F238E27FC236}">
              <a16:creationId xmlns:a16="http://schemas.microsoft.com/office/drawing/2014/main" id="{00000000-0008-0000-7404-00002C000000}"/>
            </a:ext>
          </a:extLst>
        </xdr:cNvPr>
        <xdr:cNvSpPr>
          <a:spLocks noChangeShapeType="1"/>
        </xdr:cNvSpPr>
      </xdr:nvSpPr>
      <xdr:spPr bwMode="auto">
        <a:xfrm>
          <a:off x="438150" y="4238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19</xdr:row>
      <xdr:rowOff>104775</xdr:rowOff>
    </xdr:from>
    <xdr:to>
      <xdr:col>1</xdr:col>
      <xdr:colOff>57150</xdr:colOff>
      <xdr:row>19</xdr:row>
      <xdr:rowOff>104775</xdr:rowOff>
    </xdr:to>
    <xdr:sp macro="" textlink="">
      <xdr:nvSpPr>
        <xdr:cNvPr id="45" name="Line 1">
          <a:extLst>
            <a:ext uri="{FF2B5EF4-FFF2-40B4-BE49-F238E27FC236}">
              <a16:creationId xmlns:a16="http://schemas.microsoft.com/office/drawing/2014/main" id="{00000000-0008-0000-7404-00002D000000}"/>
            </a:ext>
          </a:extLst>
        </xdr:cNvPr>
        <xdr:cNvSpPr>
          <a:spLocks noChangeShapeType="1"/>
        </xdr:cNvSpPr>
      </xdr:nvSpPr>
      <xdr:spPr bwMode="auto">
        <a:xfrm>
          <a:off x="438150" y="651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21</xdr:row>
      <xdr:rowOff>104775</xdr:rowOff>
    </xdr:from>
    <xdr:to>
      <xdr:col>1</xdr:col>
      <xdr:colOff>57150</xdr:colOff>
      <xdr:row>21</xdr:row>
      <xdr:rowOff>104775</xdr:rowOff>
    </xdr:to>
    <xdr:sp macro="" textlink="">
      <xdr:nvSpPr>
        <xdr:cNvPr id="46" name="Line 2">
          <a:extLst>
            <a:ext uri="{FF2B5EF4-FFF2-40B4-BE49-F238E27FC236}">
              <a16:creationId xmlns:a16="http://schemas.microsoft.com/office/drawing/2014/main" id="{00000000-0008-0000-7404-00002E000000}"/>
            </a:ext>
          </a:extLst>
        </xdr:cNvPr>
        <xdr:cNvSpPr>
          <a:spLocks noChangeShapeType="1"/>
        </xdr:cNvSpPr>
      </xdr:nvSpPr>
      <xdr:spPr bwMode="auto">
        <a:xfrm>
          <a:off x="438150" y="7334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21</xdr:row>
      <xdr:rowOff>104775</xdr:rowOff>
    </xdr:from>
    <xdr:to>
      <xdr:col>1</xdr:col>
      <xdr:colOff>57150</xdr:colOff>
      <xdr:row>21</xdr:row>
      <xdr:rowOff>104775</xdr:rowOff>
    </xdr:to>
    <xdr:sp macro="" textlink="">
      <xdr:nvSpPr>
        <xdr:cNvPr id="47" name="Line 3">
          <a:extLst>
            <a:ext uri="{FF2B5EF4-FFF2-40B4-BE49-F238E27FC236}">
              <a16:creationId xmlns:a16="http://schemas.microsoft.com/office/drawing/2014/main" id="{00000000-0008-0000-7404-00002F000000}"/>
            </a:ext>
          </a:extLst>
        </xdr:cNvPr>
        <xdr:cNvSpPr>
          <a:spLocks noChangeShapeType="1"/>
        </xdr:cNvSpPr>
      </xdr:nvSpPr>
      <xdr:spPr bwMode="auto">
        <a:xfrm>
          <a:off x="438150" y="7334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xdr:colOff>
      <xdr:row>79</xdr:row>
      <xdr:rowOff>0</xdr:rowOff>
    </xdr:from>
    <xdr:to>
      <xdr:col>1</xdr:col>
      <xdr:colOff>57150</xdr:colOff>
      <xdr:row>79</xdr:row>
      <xdr:rowOff>0</xdr:rowOff>
    </xdr:to>
    <xdr:sp macro="" textlink="">
      <xdr:nvSpPr>
        <xdr:cNvPr id="2" name="Line 1">
          <a:extLst>
            <a:ext uri="{FF2B5EF4-FFF2-40B4-BE49-F238E27FC236}">
              <a16:creationId xmlns:a16="http://schemas.microsoft.com/office/drawing/2014/main" id="{00000000-0008-0000-7504-000002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3" name="Line 2">
          <a:extLst>
            <a:ext uri="{FF2B5EF4-FFF2-40B4-BE49-F238E27FC236}">
              <a16:creationId xmlns:a16="http://schemas.microsoft.com/office/drawing/2014/main" id="{00000000-0008-0000-7504-000003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4" name="Line 7">
          <a:extLst>
            <a:ext uri="{FF2B5EF4-FFF2-40B4-BE49-F238E27FC236}">
              <a16:creationId xmlns:a16="http://schemas.microsoft.com/office/drawing/2014/main" id="{00000000-0008-0000-7504-000004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5" name="Line 8">
          <a:extLst>
            <a:ext uri="{FF2B5EF4-FFF2-40B4-BE49-F238E27FC236}">
              <a16:creationId xmlns:a16="http://schemas.microsoft.com/office/drawing/2014/main" id="{00000000-0008-0000-7504-000005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6" name="Line 16">
          <a:extLst>
            <a:ext uri="{FF2B5EF4-FFF2-40B4-BE49-F238E27FC236}">
              <a16:creationId xmlns:a16="http://schemas.microsoft.com/office/drawing/2014/main" id="{00000000-0008-0000-7504-000006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7" name="Line 15">
          <a:extLst>
            <a:ext uri="{FF2B5EF4-FFF2-40B4-BE49-F238E27FC236}">
              <a16:creationId xmlns:a16="http://schemas.microsoft.com/office/drawing/2014/main" id="{00000000-0008-0000-7504-000007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8" name="Line 14">
          <a:extLst>
            <a:ext uri="{FF2B5EF4-FFF2-40B4-BE49-F238E27FC236}">
              <a16:creationId xmlns:a16="http://schemas.microsoft.com/office/drawing/2014/main" id="{00000000-0008-0000-7504-000008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9" name="Line 13">
          <a:extLst>
            <a:ext uri="{FF2B5EF4-FFF2-40B4-BE49-F238E27FC236}">
              <a16:creationId xmlns:a16="http://schemas.microsoft.com/office/drawing/2014/main" id="{00000000-0008-0000-7504-000009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0" name="Line 44">
          <a:extLst>
            <a:ext uri="{FF2B5EF4-FFF2-40B4-BE49-F238E27FC236}">
              <a16:creationId xmlns:a16="http://schemas.microsoft.com/office/drawing/2014/main" id="{00000000-0008-0000-7504-00000A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1" name="Line 43">
          <a:extLst>
            <a:ext uri="{FF2B5EF4-FFF2-40B4-BE49-F238E27FC236}">
              <a16:creationId xmlns:a16="http://schemas.microsoft.com/office/drawing/2014/main" id="{00000000-0008-0000-7504-00000B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2" name="Line 42">
          <a:extLst>
            <a:ext uri="{FF2B5EF4-FFF2-40B4-BE49-F238E27FC236}">
              <a16:creationId xmlns:a16="http://schemas.microsoft.com/office/drawing/2014/main" id="{00000000-0008-0000-7504-00000C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3" name="Line 41">
          <a:extLst>
            <a:ext uri="{FF2B5EF4-FFF2-40B4-BE49-F238E27FC236}">
              <a16:creationId xmlns:a16="http://schemas.microsoft.com/office/drawing/2014/main" id="{00000000-0008-0000-7504-00000D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4" name="Line 1">
          <a:extLst>
            <a:ext uri="{FF2B5EF4-FFF2-40B4-BE49-F238E27FC236}">
              <a16:creationId xmlns:a16="http://schemas.microsoft.com/office/drawing/2014/main" id="{00000000-0008-0000-7504-00000E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5" name="Line 2">
          <a:extLst>
            <a:ext uri="{FF2B5EF4-FFF2-40B4-BE49-F238E27FC236}">
              <a16:creationId xmlns:a16="http://schemas.microsoft.com/office/drawing/2014/main" id="{00000000-0008-0000-7504-00000F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6" name="Line 7">
          <a:extLst>
            <a:ext uri="{FF2B5EF4-FFF2-40B4-BE49-F238E27FC236}">
              <a16:creationId xmlns:a16="http://schemas.microsoft.com/office/drawing/2014/main" id="{00000000-0008-0000-7504-000010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7" name="Line 8">
          <a:extLst>
            <a:ext uri="{FF2B5EF4-FFF2-40B4-BE49-F238E27FC236}">
              <a16:creationId xmlns:a16="http://schemas.microsoft.com/office/drawing/2014/main" id="{00000000-0008-0000-7504-000011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8" name="Line 16">
          <a:extLst>
            <a:ext uri="{FF2B5EF4-FFF2-40B4-BE49-F238E27FC236}">
              <a16:creationId xmlns:a16="http://schemas.microsoft.com/office/drawing/2014/main" id="{00000000-0008-0000-7504-000012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19" name="Line 15">
          <a:extLst>
            <a:ext uri="{FF2B5EF4-FFF2-40B4-BE49-F238E27FC236}">
              <a16:creationId xmlns:a16="http://schemas.microsoft.com/office/drawing/2014/main" id="{00000000-0008-0000-7504-000013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20" name="Line 14">
          <a:extLst>
            <a:ext uri="{FF2B5EF4-FFF2-40B4-BE49-F238E27FC236}">
              <a16:creationId xmlns:a16="http://schemas.microsoft.com/office/drawing/2014/main" id="{00000000-0008-0000-7504-000014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21" name="Line 13">
          <a:extLst>
            <a:ext uri="{FF2B5EF4-FFF2-40B4-BE49-F238E27FC236}">
              <a16:creationId xmlns:a16="http://schemas.microsoft.com/office/drawing/2014/main" id="{00000000-0008-0000-7504-000015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22" name="Line 44">
          <a:extLst>
            <a:ext uri="{FF2B5EF4-FFF2-40B4-BE49-F238E27FC236}">
              <a16:creationId xmlns:a16="http://schemas.microsoft.com/office/drawing/2014/main" id="{00000000-0008-0000-7504-000016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23" name="Line 43">
          <a:extLst>
            <a:ext uri="{FF2B5EF4-FFF2-40B4-BE49-F238E27FC236}">
              <a16:creationId xmlns:a16="http://schemas.microsoft.com/office/drawing/2014/main" id="{00000000-0008-0000-7504-000017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24" name="Line 42">
          <a:extLst>
            <a:ext uri="{FF2B5EF4-FFF2-40B4-BE49-F238E27FC236}">
              <a16:creationId xmlns:a16="http://schemas.microsoft.com/office/drawing/2014/main" id="{00000000-0008-0000-7504-000018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79</xdr:row>
      <xdr:rowOff>0</xdr:rowOff>
    </xdr:from>
    <xdr:to>
      <xdr:col>1</xdr:col>
      <xdr:colOff>57150</xdr:colOff>
      <xdr:row>79</xdr:row>
      <xdr:rowOff>0</xdr:rowOff>
    </xdr:to>
    <xdr:sp macro="" textlink="">
      <xdr:nvSpPr>
        <xdr:cNvPr id="25" name="Line 41">
          <a:extLst>
            <a:ext uri="{FF2B5EF4-FFF2-40B4-BE49-F238E27FC236}">
              <a16:creationId xmlns:a16="http://schemas.microsoft.com/office/drawing/2014/main" id="{00000000-0008-0000-7504-000019000000}"/>
            </a:ext>
          </a:extLst>
        </xdr:cNvPr>
        <xdr:cNvSpPr>
          <a:spLocks noChangeShapeType="1"/>
        </xdr:cNvSpPr>
      </xdr:nvSpPr>
      <xdr:spPr bwMode="auto">
        <a:xfrm>
          <a:off x="4476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26" name="Line 1">
          <a:extLst>
            <a:ext uri="{FF2B5EF4-FFF2-40B4-BE49-F238E27FC236}">
              <a16:creationId xmlns:a16="http://schemas.microsoft.com/office/drawing/2014/main" id="{59944E52-37CD-4D1A-B056-1F75FD6F083A}"/>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27" name="Line 2">
          <a:extLst>
            <a:ext uri="{FF2B5EF4-FFF2-40B4-BE49-F238E27FC236}">
              <a16:creationId xmlns:a16="http://schemas.microsoft.com/office/drawing/2014/main" id="{A5B21703-37E8-4A43-A3E7-AF310C951E84}"/>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28" name="Line 7">
          <a:extLst>
            <a:ext uri="{FF2B5EF4-FFF2-40B4-BE49-F238E27FC236}">
              <a16:creationId xmlns:a16="http://schemas.microsoft.com/office/drawing/2014/main" id="{C750EBBA-EC8A-4A9A-81BC-FDADDBE7D08E}"/>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29" name="Line 8">
          <a:extLst>
            <a:ext uri="{FF2B5EF4-FFF2-40B4-BE49-F238E27FC236}">
              <a16:creationId xmlns:a16="http://schemas.microsoft.com/office/drawing/2014/main" id="{BE189777-436C-440A-930B-A84F2A5A55B5}"/>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0" name="Line 16">
          <a:extLst>
            <a:ext uri="{FF2B5EF4-FFF2-40B4-BE49-F238E27FC236}">
              <a16:creationId xmlns:a16="http://schemas.microsoft.com/office/drawing/2014/main" id="{592D8EC9-4FA7-47FC-9572-5D1586BA33F7}"/>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1" name="Line 15">
          <a:extLst>
            <a:ext uri="{FF2B5EF4-FFF2-40B4-BE49-F238E27FC236}">
              <a16:creationId xmlns:a16="http://schemas.microsoft.com/office/drawing/2014/main" id="{36DBDE69-29A0-4641-98EF-A3767C14BE6C}"/>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2" name="Line 14">
          <a:extLst>
            <a:ext uri="{FF2B5EF4-FFF2-40B4-BE49-F238E27FC236}">
              <a16:creationId xmlns:a16="http://schemas.microsoft.com/office/drawing/2014/main" id="{CA7F5DF6-7211-4066-9303-CCBE1847A838}"/>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3" name="Line 13">
          <a:extLst>
            <a:ext uri="{FF2B5EF4-FFF2-40B4-BE49-F238E27FC236}">
              <a16:creationId xmlns:a16="http://schemas.microsoft.com/office/drawing/2014/main" id="{73B614FF-E757-4D18-AA64-AD0433324DA8}"/>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4" name="Line 44">
          <a:extLst>
            <a:ext uri="{FF2B5EF4-FFF2-40B4-BE49-F238E27FC236}">
              <a16:creationId xmlns:a16="http://schemas.microsoft.com/office/drawing/2014/main" id="{FC1C7DC4-A044-4D09-ADD4-FE8D6752179F}"/>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5" name="Line 43">
          <a:extLst>
            <a:ext uri="{FF2B5EF4-FFF2-40B4-BE49-F238E27FC236}">
              <a16:creationId xmlns:a16="http://schemas.microsoft.com/office/drawing/2014/main" id="{04FC36AB-BE47-495A-99FA-72DDE4420A9C}"/>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6" name="Line 42">
          <a:extLst>
            <a:ext uri="{FF2B5EF4-FFF2-40B4-BE49-F238E27FC236}">
              <a16:creationId xmlns:a16="http://schemas.microsoft.com/office/drawing/2014/main" id="{E91306A8-533C-4EBF-BC8F-827ED1848859}"/>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7" name="Line 41">
          <a:extLst>
            <a:ext uri="{FF2B5EF4-FFF2-40B4-BE49-F238E27FC236}">
              <a16:creationId xmlns:a16="http://schemas.microsoft.com/office/drawing/2014/main" id="{71B96741-786D-4F03-9FF5-2EA3311C00B8}"/>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8" name="Line 1">
          <a:extLst>
            <a:ext uri="{FF2B5EF4-FFF2-40B4-BE49-F238E27FC236}">
              <a16:creationId xmlns:a16="http://schemas.microsoft.com/office/drawing/2014/main" id="{3B744E55-C9EE-4960-889F-39C74A042DBB}"/>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39" name="Line 2">
          <a:extLst>
            <a:ext uri="{FF2B5EF4-FFF2-40B4-BE49-F238E27FC236}">
              <a16:creationId xmlns:a16="http://schemas.microsoft.com/office/drawing/2014/main" id="{D23D4548-0867-4C6D-BA65-07B0A71FCB53}"/>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0" name="Line 7">
          <a:extLst>
            <a:ext uri="{FF2B5EF4-FFF2-40B4-BE49-F238E27FC236}">
              <a16:creationId xmlns:a16="http://schemas.microsoft.com/office/drawing/2014/main" id="{CE8373DA-B317-48D0-9FA4-DFFA80B62F6E}"/>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1" name="Line 8">
          <a:extLst>
            <a:ext uri="{FF2B5EF4-FFF2-40B4-BE49-F238E27FC236}">
              <a16:creationId xmlns:a16="http://schemas.microsoft.com/office/drawing/2014/main" id="{678A9A8F-C2C1-43DC-975B-C35EFF015434}"/>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2" name="Line 16">
          <a:extLst>
            <a:ext uri="{FF2B5EF4-FFF2-40B4-BE49-F238E27FC236}">
              <a16:creationId xmlns:a16="http://schemas.microsoft.com/office/drawing/2014/main" id="{2FDB4CBE-51B7-4D0D-B27F-8B8B4833E350}"/>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3" name="Line 15">
          <a:extLst>
            <a:ext uri="{FF2B5EF4-FFF2-40B4-BE49-F238E27FC236}">
              <a16:creationId xmlns:a16="http://schemas.microsoft.com/office/drawing/2014/main" id="{CCB631BA-8AF9-4EB1-B8DE-AF5E0FB5EB35}"/>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4" name="Line 14">
          <a:extLst>
            <a:ext uri="{FF2B5EF4-FFF2-40B4-BE49-F238E27FC236}">
              <a16:creationId xmlns:a16="http://schemas.microsoft.com/office/drawing/2014/main" id="{E4C74959-CA86-4A13-9A36-440794C4FCDD}"/>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5" name="Line 13">
          <a:extLst>
            <a:ext uri="{FF2B5EF4-FFF2-40B4-BE49-F238E27FC236}">
              <a16:creationId xmlns:a16="http://schemas.microsoft.com/office/drawing/2014/main" id="{31E6B662-2BFA-4B42-A13D-4F936C5E1492}"/>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6" name="Line 44">
          <a:extLst>
            <a:ext uri="{FF2B5EF4-FFF2-40B4-BE49-F238E27FC236}">
              <a16:creationId xmlns:a16="http://schemas.microsoft.com/office/drawing/2014/main" id="{34B7CEDB-CB5A-4959-AB5D-A1EDECAD73F2}"/>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7" name="Line 43">
          <a:extLst>
            <a:ext uri="{FF2B5EF4-FFF2-40B4-BE49-F238E27FC236}">
              <a16:creationId xmlns:a16="http://schemas.microsoft.com/office/drawing/2014/main" id="{EE0E25FE-FD67-4382-BC7B-80C7AE47FF56}"/>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8" name="Line 42">
          <a:extLst>
            <a:ext uri="{FF2B5EF4-FFF2-40B4-BE49-F238E27FC236}">
              <a16:creationId xmlns:a16="http://schemas.microsoft.com/office/drawing/2014/main" id="{7A9CF3DC-D6DF-4DD4-B1B5-06F5DC2275F9}"/>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94</xdr:row>
      <xdr:rowOff>0</xdr:rowOff>
    </xdr:from>
    <xdr:to>
      <xdr:col>1</xdr:col>
      <xdr:colOff>57150</xdr:colOff>
      <xdr:row>94</xdr:row>
      <xdr:rowOff>0</xdr:rowOff>
    </xdr:to>
    <xdr:sp macro="" textlink="">
      <xdr:nvSpPr>
        <xdr:cNvPr id="49" name="Line 41">
          <a:extLst>
            <a:ext uri="{FF2B5EF4-FFF2-40B4-BE49-F238E27FC236}">
              <a16:creationId xmlns:a16="http://schemas.microsoft.com/office/drawing/2014/main" id="{4F02BEC3-6E65-4040-BD68-114FB7F0055E}"/>
            </a:ext>
          </a:extLst>
        </xdr:cNvPr>
        <xdr:cNvSpPr>
          <a:spLocks noChangeShapeType="1"/>
        </xdr:cNvSpPr>
      </xdr:nvSpPr>
      <xdr:spPr bwMode="auto">
        <a:xfrm>
          <a:off x="495300" y="36261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49</xdr:row>
      <xdr:rowOff>0</xdr:rowOff>
    </xdr:from>
    <xdr:to>
      <xdr:col>1</xdr:col>
      <xdr:colOff>57150</xdr:colOff>
      <xdr:row>49</xdr:row>
      <xdr:rowOff>0</xdr:rowOff>
    </xdr:to>
    <xdr:sp macro="" textlink="">
      <xdr:nvSpPr>
        <xdr:cNvPr id="2" name="Line 1">
          <a:extLst>
            <a:ext uri="{FF2B5EF4-FFF2-40B4-BE49-F238E27FC236}">
              <a16:creationId xmlns:a16="http://schemas.microsoft.com/office/drawing/2014/main" id="{00000000-0008-0000-7604-000002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3" name="Line 2">
          <a:extLst>
            <a:ext uri="{FF2B5EF4-FFF2-40B4-BE49-F238E27FC236}">
              <a16:creationId xmlns:a16="http://schemas.microsoft.com/office/drawing/2014/main" id="{00000000-0008-0000-7604-000003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4" name="Line 5">
          <a:extLst>
            <a:ext uri="{FF2B5EF4-FFF2-40B4-BE49-F238E27FC236}">
              <a16:creationId xmlns:a16="http://schemas.microsoft.com/office/drawing/2014/main" id="{00000000-0008-0000-7604-000004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5" name="Line 6">
          <a:extLst>
            <a:ext uri="{FF2B5EF4-FFF2-40B4-BE49-F238E27FC236}">
              <a16:creationId xmlns:a16="http://schemas.microsoft.com/office/drawing/2014/main" id="{00000000-0008-0000-7604-000005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6" name="Line 13">
          <a:extLst>
            <a:ext uri="{FF2B5EF4-FFF2-40B4-BE49-F238E27FC236}">
              <a16:creationId xmlns:a16="http://schemas.microsoft.com/office/drawing/2014/main" id="{00000000-0008-0000-7604-000006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7" name="Line 12">
          <a:extLst>
            <a:ext uri="{FF2B5EF4-FFF2-40B4-BE49-F238E27FC236}">
              <a16:creationId xmlns:a16="http://schemas.microsoft.com/office/drawing/2014/main" id="{00000000-0008-0000-7604-000007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8" name="Line 11">
          <a:extLst>
            <a:ext uri="{FF2B5EF4-FFF2-40B4-BE49-F238E27FC236}">
              <a16:creationId xmlns:a16="http://schemas.microsoft.com/office/drawing/2014/main" id="{00000000-0008-0000-7604-000008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 name="Line 10">
          <a:extLst>
            <a:ext uri="{FF2B5EF4-FFF2-40B4-BE49-F238E27FC236}">
              <a16:creationId xmlns:a16="http://schemas.microsoft.com/office/drawing/2014/main" id="{00000000-0008-0000-7604-000009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0" name="Line 62">
          <a:extLst>
            <a:ext uri="{FF2B5EF4-FFF2-40B4-BE49-F238E27FC236}">
              <a16:creationId xmlns:a16="http://schemas.microsoft.com/office/drawing/2014/main" id="{00000000-0008-0000-7604-00000A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1" name="Line 63">
          <a:extLst>
            <a:ext uri="{FF2B5EF4-FFF2-40B4-BE49-F238E27FC236}">
              <a16:creationId xmlns:a16="http://schemas.microsoft.com/office/drawing/2014/main" id="{00000000-0008-0000-7604-00000B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2" name="Line 64">
          <a:extLst>
            <a:ext uri="{FF2B5EF4-FFF2-40B4-BE49-F238E27FC236}">
              <a16:creationId xmlns:a16="http://schemas.microsoft.com/office/drawing/2014/main" id="{00000000-0008-0000-7604-00000C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3" name="Line 65">
          <a:extLst>
            <a:ext uri="{FF2B5EF4-FFF2-40B4-BE49-F238E27FC236}">
              <a16:creationId xmlns:a16="http://schemas.microsoft.com/office/drawing/2014/main" id="{00000000-0008-0000-7604-00000D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4" name="Line 66">
          <a:extLst>
            <a:ext uri="{FF2B5EF4-FFF2-40B4-BE49-F238E27FC236}">
              <a16:creationId xmlns:a16="http://schemas.microsoft.com/office/drawing/2014/main" id="{00000000-0008-0000-7604-00000E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5" name="Line 67">
          <a:extLst>
            <a:ext uri="{FF2B5EF4-FFF2-40B4-BE49-F238E27FC236}">
              <a16:creationId xmlns:a16="http://schemas.microsoft.com/office/drawing/2014/main" id="{00000000-0008-0000-7604-00000F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6" name="Line 68">
          <a:extLst>
            <a:ext uri="{FF2B5EF4-FFF2-40B4-BE49-F238E27FC236}">
              <a16:creationId xmlns:a16="http://schemas.microsoft.com/office/drawing/2014/main" id="{00000000-0008-0000-7604-000010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7" name="Line 69">
          <a:extLst>
            <a:ext uri="{FF2B5EF4-FFF2-40B4-BE49-F238E27FC236}">
              <a16:creationId xmlns:a16="http://schemas.microsoft.com/office/drawing/2014/main" id="{00000000-0008-0000-7604-000011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8" name="Line 72">
          <a:extLst>
            <a:ext uri="{FF2B5EF4-FFF2-40B4-BE49-F238E27FC236}">
              <a16:creationId xmlns:a16="http://schemas.microsoft.com/office/drawing/2014/main" id="{00000000-0008-0000-7604-000014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9" name="Line 73">
          <a:extLst>
            <a:ext uri="{FF2B5EF4-FFF2-40B4-BE49-F238E27FC236}">
              <a16:creationId xmlns:a16="http://schemas.microsoft.com/office/drawing/2014/main" id="{00000000-0008-0000-7604-000015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20" name="Line 74">
          <a:extLst>
            <a:ext uri="{FF2B5EF4-FFF2-40B4-BE49-F238E27FC236}">
              <a16:creationId xmlns:a16="http://schemas.microsoft.com/office/drawing/2014/main" id="{00000000-0008-0000-7604-000016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21" name="Line 75">
          <a:extLst>
            <a:ext uri="{FF2B5EF4-FFF2-40B4-BE49-F238E27FC236}">
              <a16:creationId xmlns:a16="http://schemas.microsoft.com/office/drawing/2014/main" id="{00000000-0008-0000-7604-000017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22" name="Line 76">
          <a:extLst>
            <a:ext uri="{FF2B5EF4-FFF2-40B4-BE49-F238E27FC236}">
              <a16:creationId xmlns:a16="http://schemas.microsoft.com/office/drawing/2014/main" id="{00000000-0008-0000-7604-000018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23" name="Line 77">
          <a:extLst>
            <a:ext uri="{FF2B5EF4-FFF2-40B4-BE49-F238E27FC236}">
              <a16:creationId xmlns:a16="http://schemas.microsoft.com/office/drawing/2014/main" id="{00000000-0008-0000-7604-000019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24" name="Line 78">
          <a:extLst>
            <a:ext uri="{FF2B5EF4-FFF2-40B4-BE49-F238E27FC236}">
              <a16:creationId xmlns:a16="http://schemas.microsoft.com/office/drawing/2014/main" id="{00000000-0008-0000-7604-00001A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25" name="Line 79">
          <a:extLst>
            <a:ext uri="{FF2B5EF4-FFF2-40B4-BE49-F238E27FC236}">
              <a16:creationId xmlns:a16="http://schemas.microsoft.com/office/drawing/2014/main" id="{00000000-0008-0000-7604-00001B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26" name="Line 80">
          <a:extLst>
            <a:ext uri="{FF2B5EF4-FFF2-40B4-BE49-F238E27FC236}">
              <a16:creationId xmlns:a16="http://schemas.microsoft.com/office/drawing/2014/main" id="{00000000-0008-0000-7604-00001C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27" name="Line 81">
          <a:extLst>
            <a:ext uri="{FF2B5EF4-FFF2-40B4-BE49-F238E27FC236}">
              <a16:creationId xmlns:a16="http://schemas.microsoft.com/office/drawing/2014/main" id="{00000000-0008-0000-7604-00001D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28" name="Line 82">
          <a:extLst>
            <a:ext uri="{FF2B5EF4-FFF2-40B4-BE49-F238E27FC236}">
              <a16:creationId xmlns:a16="http://schemas.microsoft.com/office/drawing/2014/main" id="{00000000-0008-0000-7604-00001E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29" name="Line 83">
          <a:extLst>
            <a:ext uri="{FF2B5EF4-FFF2-40B4-BE49-F238E27FC236}">
              <a16:creationId xmlns:a16="http://schemas.microsoft.com/office/drawing/2014/main" id="{00000000-0008-0000-7604-00001F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0" name="Line 1">
          <a:extLst>
            <a:ext uri="{FF2B5EF4-FFF2-40B4-BE49-F238E27FC236}">
              <a16:creationId xmlns:a16="http://schemas.microsoft.com/office/drawing/2014/main" id="{00000000-0008-0000-7604-000020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1" name="Line 2">
          <a:extLst>
            <a:ext uri="{FF2B5EF4-FFF2-40B4-BE49-F238E27FC236}">
              <a16:creationId xmlns:a16="http://schemas.microsoft.com/office/drawing/2014/main" id="{00000000-0008-0000-7604-000021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2" name="Line 5">
          <a:extLst>
            <a:ext uri="{FF2B5EF4-FFF2-40B4-BE49-F238E27FC236}">
              <a16:creationId xmlns:a16="http://schemas.microsoft.com/office/drawing/2014/main" id="{00000000-0008-0000-7604-000022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3" name="Line 6">
          <a:extLst>
            <a:ext uri="{FF2B5EF4-FFF2-40B4-BE49-F238E27FC236}">
              <a16:creationId xmlns:a16="http://schemas.microsoft.com/office/drawing/2014/main" id="{00000000-0008-0000-7604-000023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4" name="Line 13">
          <a:extLst>
            <a:ext uri="{FF2B5EF4-FFF2-40B4-BE49-F238E27FC236}">
              <a16:creationId xmlns:a16="http://schemas.microsoft.com/office/drawing/2014/main" id="{00000000-0008-0000-7604-000024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5" name="Line 12">
          <a:extLst>
            <a:ext uri="{FF2B5EF4-FFF2-40B4-BE49-F238E27FC236}">
              <a16:creationId xmlns:a16="http://schemas.microsoft.com/office/drawing/2014/main" id="{00000000-0008-0000-7604-000025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6" name="Line 11">
          <a:extLst>
            <a:ext uri="{FF2B5EF4-FFF2-40B4-BE49-F238E27FC236}">
              <a16:creationId xmlns:a16="http://schemas.microsoft.com/office/drawing/2014/main" id="{00000000-0008-0000-7604-000026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7" name="Line 10">
          <a:extLst>
            <a:ext uri="{FF2B5EF4-FFF2-40B4-BE49-F238E27FC236}">
              <a16:creationId xmlns:a16="http://schemas.microsoft.com/office/drawing/2014/main" id="{00000000-0008-0000-7604-000027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8" name="Line 62">
          <a:extLst>
            <a:ext uri="{FF2B5EF4-FFF2-40B4-BE49-F238E27FC236}">
              <a16:creationId xmlns:a16="http://schemas.microsoft.com/office/drawing/2014/main" id="{00000000-0008-0000-7604-000028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39" name="Line 63">
          <a:extLst>
            <a:ext uri="{FF2B5EF4-FFF2-40B4-BE49-F238E27FC236}">
              <a16:creationId xmlns:a16="http://schemas.microsoft.com/office/drawing/2014/main" id="{00000000-0008-0000-7604-000029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40" name="Line 64">
          <a:extLst>
            <a:ext uri="{FF2B5EF4-FFF2-40B4-BE49-F238E27FC236}">
              <a16:creationId xmlns:a16="http://schemas.microsoft.com/office/drawing/2014/main" id="{00000000-0008-0000-7604-00002A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41" name="Line 65">
          <a:extLst>
            <a:ext uri="{FF2B5EF4-FFF2-40B4-BE49-F238E27FC236}">
              <a16:creationId xmlns:a16="http://schemas.microsoft.com/office/drawing/2014/main" id="{00000000-0008-0000-7604-00002B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42" name="Line 66">
          <a:extLst>
            <a:ext uri="{FF2B5EF4-FFF2-40B4-BE49-F238E27FC236}">
              <a16:creationId xmlns:a16="http://schemas.microsoft.com/office/drawing/2014/main" id="{00000000-0008-0000-7604-00002C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43" name="Line 67">
          <a:extLst>
            <a:ext uri="{FF2B5EF4-FFF2-40B4-BE49-F238E27FC236}">
              <a16:creationId xmlns:a16="http://schemas.microsoft.com/office/drawing/2014/main" id="{00000000-0008-0000-7604-00002D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44" name="Line 68">
          <a:extLst>
            <a:ext uri="{FF2B5EF4-FFF2-40B4-BE49-F238E27FC236}">
              <a16:creationId xmlns:a16="http://schemas.microsoft.com/office/drawing/2014/main" id="{00000000-0008-0000-7604-00002E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0</xdr:rowOff>
    </xdr:from>
    <xdr:to>
      <xdr:col>1</xdr:col>
      <xdr:colOff>57150</xdr:colOff>
      <xdr:row>50</xdr:row>
      <xdr:rowOff>0</xdr:rowOff>
    </xdr:to>
    <xdr:sp macro="" textlink="">
      <xdr:nvSpPr>
        <xdr:cNvPr id="45" name="Line 69">
          <a:extLst>
            <a:ext uri="{FF2B5EF4-FFF2-40B4-BE49-F238E27FC236}">
              <a16:creationId xmlns:a16="http://schemas.microsoft.com/office/drawing/2014/main" id="{00000000-0008-0000-7604-00002F000000}"/>
            </a:ext>
          </a:extLst>
        </xdr:cNvPr>
        <xdr:cNvSpPr>
          <a:spLocks noChangeShapeType="1"/>
        </xdr:cNvSpPr>
      </xdr:nvSpPr>
      <xdr:spPr bwMode="auto">
        <a:xfrm>
          <a:off x="419100" y="1747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47</xdr:row>
      <xdr:rowOff>104775</xdr:rowOff>
    </xdr:from>
    <xdr:to>
      <xdr:col>1</xdr:col>
      <xdr:colOff>57150</xdr:colOff>
      <xdr:row>47</xdr:row>
      <xdr:rowOff>104775</xdr:rowOff>
    </xdr:to>
    <xdr:sp macro="" textlink="">
      <xdr:nvSpPr>
        <xdr:cNvPr id="46" name="Line 72">
          <a:extLst>
            <a:ext uri="{FF2B5EF4-FFF2-40B4-BE49-F238E27FC236}">
              <a16:creationId xmlns:a16="http://schemas.microsoft.com/office/drawing/2014/main" id="{00000000-0008-0000-7604-000032000000}"/>
            </a:ext>
          </a:extLst>
        </xdr:cNvPr>
        <xdr:cNvSpPr>
          <a:spLocks noChangeShapeType="1"/>
        </xdr:cNvSpPr>
      </xdr:nvSpPr>
      <xdr:spPr bwMode="auto">
        <a:xfrm>
          <a:off x="419100" y="1661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47</xdr:row>
      <xdr:rowOff>104775</xdr:rowOff>
    </xdr:from>
    <xdr:to>
      <xdr:col>1</xdr:col>
      <xdr:colOff>57150</xdr:colOff>
      <xdr:row>47</xdr:row>
      <xdr:rowOff>104775</xdr:rowOff>
    </xdr:to>
    <xdr:sp macro="" textlink="">
      <xdr:nvSpPr>
        <xdr:cNvPr id="47" name="Line 73">
          <a:extLst>
            <a:ext uri="{FF2B5EF4-FFF2-40B4-BE49-F238E27FC236}">
              <a16:creationId xmlns:a16="http://schemas.microsoft.com/office/drawing/2014/main" id="{00000000-0008-0000-7604-000033000000}"/>
            </a:ext>
          </a:extLst>
        </xdr:cNvPr>
        <xdr:cNvSpPr>
          <a:spLocks noChangeShapeType="1"/>
        </xdr:cNvSpPr>
      </xdr:nvSpPr>
      <xdr:spPr bwMode="auto">
        <a:xfrm>
          <a:off x="419100" y="1661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47</xdr:row>
      <xdr:rowOff>104775</xdr:rowOff>
    </xdr:from>
    <xdr:to>
      <xdr:col>1</xdr:col>
      <xdr:colOff>57150</xdr:colOff>
      <xdr:row>47</xdr:row>
      <xdr:rowOff>104775</xdr:rowOff>
    </xdr:to>
    <xdr:sp macro="" textlink="">
      <xdr:nvSpPr>
        <xdr:cNvPr id="48" name="Line 74">
          <a:extLst>
            <a:ext uri="{FF2B5EF4-FFF2-40B4-BE49-F238E27FC236}">
              <a16:creationId xmlns:a16="http://schemas.microsoft.com/office/drawing/2014/main" id="{00000000-0008-0000-7604-000034000000}"/>
            </a:ext>
          </a:extLst>
        </xdr:cNvPr>
        <xdr:cNvSpPr>
          <a:spLocks noChangeShapeType="1"/>
        </xdr:cNvSpPr>
      </xdr:nvSpPr>
      <xdr:spPr bwMode="auto">
        <a:xfrm>
          <a:off x="419100" y="1661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47</xdr:row>
      <xdr:rowOff>104775</xdr:rowOff>
    </xdr:from>
    <xdr:to>
      <xdr:col>1</xdr:col>
      <xdr:colOff>57150</xdr:colOff>
      <xdr:row>47</xdr:row>
      <xdr:rowOff>104775</xdr:rowOff>
    </xdr:to>
    <xdr:sp macro="" textlink="">
      <xdr:nvSpPr>
        <xdr:cNvPr id="49" name="Line 75">
          <a:extLst>
            <a:ext uri="{FF2B5EF4-FFF2-40B4-BE49-F238E27FC236}">
              <a16:creationId xmlns:a16="http://schemas.microsoft.com/office/drawing/2014/main" id="{00000000-0008-0000-7604-000035000000}"/>
            </a:ext>
          </a:extLst>
        </xdr:cNvPr>
        <xdr:cNvSpPr>
          <a:spLocks noChangeShapeType="1"/>
        </xdr:cNvSpPr>
      </xdr:nvSpPr>
      <xdr:spPr bwMode="auto">
        <a:xfrm>
          <a:off x="419100" y="1661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53</xdr:row>
      <xdr:rowOff>104775</xdr:rowOff>
    </xdr:from>
    <xdr:to>
      <xdr:col>1</xdr:col>
      <xdr:colOff>57150</xdr:colOff>
      <xdr:row>53</xdr:row>
      <xdr:rowOff>104775</xdr:rowOff>
    </xdr:to>
    <xdr:sp macro="" textlink="">
      <xdr:nvSpPr>
        <xdr:cNvPr id="50" name="Line 76">
          <a:extLst>
            <a:ext uri="{FF2B5EF4-FFF2-40B4-BE49-F238E27FC236}">
              <a16:creationId xmlns:a16="http://schemas.microsoft.com/office/drawing/2014/main" id="{00000000-0008-0000-7604-000036000000}"/>
            </a:ext>
          </a:extLst>
        </xdr:cNvPr>
        <xdr:cNvSpPr>
          <a:spLocks noChangeShapeType="1"/>
        </xdr:cNvSpPr>
      </xdr:nvSpPr>
      <xdr:spPr bwMode="auto">
        <a:xfrm>
          <a:off x="419100" y="18583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53</xdr:row>
      <xdr:rowOff>104775</xdr:rowOff>
    </xdr:from>
    <xdr:to>
      <xdr:col>1</xdr:col>
      <xdr:colOff>57150</xdr:colOff>
      <xdr:row>53</xdr:row>
      <xdr:rowOff>104775</xdr:rowOff>
    </xdr:to>
    <xdr:sp macro="" textlink="">
      <xdr:nvSpPr>
        <xdr:cNvPr id="51" name="Line 77">
          <a:extLst>
            <a:ext uri="{FF2B5EF4-FFF2-40B4-BE49-F238E27FC236}">
              <a16:creationId xmlns:a16="http://schemas.microsoft.com/office/drawing/2014/main" id="{00000000-0008-0000-7604-000037000000}"/>
            </a:ext>
          </a:extLst>
        </xdr:cNvPr>
        <xdr:cNvSpPr>
          <a:spLocks noChangeShapeType="1"/>
        </xdr:cNvSpPr>
      </xdr:nvSpPr>
      <xdr:spPr bwMode="auto">
        <a:xfrm>
          <a:off x="419100" y="18583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53</xdr:row>
      <xdr:rowOff>104775</xdr:rowOff>
    </xdr:from>
    <xdr:to>
      <xdr:col>1</xdr:col>
      <xdr:colOff>57150</xdr:colOff>
      <xdr:row>53</xdr:row>
      <xdr:rowOff>104775</xdr:rowOff>
    </xdr:to>
    <xdr:sp macro="" textlink="">
      <xdr:nvSpPr>
        <xdr:cNvPr id="52" name="Line 78">
          <a:extLst>
            <a:ext uri="{FF2B5EF4-FFF2-40B4-BE49-F238E27FC236}">
              <a16:creationId xmlns:a16="http://schemas.microsoft.com/office/drawing/2014/main" id="{00000000-0008-0000-7604-000038000000}"/>
            </a:ext>
          </a:extLst>
        </xdr:cNvPr>
        <xdr:cNvSpPr>
          <a:spLocks noChangeShapeType="1"/>
        </xdr:cNvSpPr>
      </xdr:nvSpPr>
      <xdr:spPr bwMode="auto">
        <a:xfrm>
          <a:off x="419100" y="18583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53</xdr:row>
      <xdr:rowOff>104775</xdr:rowOff>
    </xdr:from>
    <xdr:to>
      <xdr:col>1</xdr:col>
      <xdr:colOff>57150</xdr:colOff>
      <xdr:row>53</xdr:row>
      <xdr:rowOff>104775</xdr:rowOff>
    </xdr:to>
    <xdr:sp macro="" textlink="">
      <xdr:nvSpPr>
        <xdr:cNvPr id="53" name="Line 79">
          <a:extLst>
            <a:ext uri="{FF2B5EF4-FFF2-40B4-BE49-F238E27FC236}">
              <a16:creationId xmlns:a16="http://schemas.microsoft.com/office/drawing/2014/main" id="{00000000-0008-0000-7604-000039000000}"/>
            </a:ext>
          </a:extLst>
        </xdr:cNvPr>
        <xdr:cNvSpPr>
          <a:spLocks noChangeShapeType="1"/>
        </xdr:cNvSpPr>
      </xdr:nvSpPr>
      <xdr:spPr bwMode="auto">
        <a:xfrm>
          <a:off x="419100" y="18583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53</xdr:row>
      <xdr:rowOff>104775</xdr:rowOff>
    </xdr:from>
    <xdr:to>
      <xdr:col>1</xdr:col>
      <xdr:colOff>57150</xdr:colOff>
      <xdr:row>53</xdr:row>
      <xdr:rowOff>104775</xdr:rowOff>
    </xdr:to>
    <xdr:sp macro="" textlink="">
      <xdr:nvSpPr>
        <xdr:cNvPr id="54" name="Line 80">
          <a:extLst>
            <a:ext uri="{FF2B5EF4-FFF2-40B4-BE49-F238E27FC236}">
              <a16:creationId xmlns:a16="http://schemas.microsoft.com/office/drawing/2014/main" id="{00000000-0008-0000-7604-00003A000000}"/>
            </a:ext>
          </a:extLst>
        </xdr:cNvPr>
        <xdr:cNvSpPr>
          <a:spLocks noChangeShapeType="1"/>
        </xdr:cNvSpPr>
      </xdr:nvSpPr>
      <xdr:spPr bwMode="auto">
        <a:xfrm>
          <a:off x="419100" y="18583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53</xdr:row>
      <xdr:rowOff>104775</xdr:rowOff>
    </xdr:from>
    <xdr:to>
      <xdr:col>1</xdr:col>
      <xdr:colOff>57150</xdr:colOff>
      <xdr:row>53</xdr:row>
      <xdr:rowOff>104775</xdr:rowOff>
    </xdr:to>
    <xdr:sp macro="" textlink="">
      <xdr:nvSpPr>
        <xdr:cNvPr id="55" name="Line 81">
          <a:extLst>
            <a:ext uri="{FF2B5EF4-FFF2-40B4-BE49-F238E27FC236}">
              <a16:creationId xmlns:a16="http://schemas.microsoft.com/office/drawing/2014/main" id="{00000000-0008-0000-7604-00003B000000}"/>
            </a:ext>
          </a:extLst>
        </xdr:cNvPr>
        <xdr:cNvSpPr>
          <a:spLocks noChangeShapeType="1"/>
        </xdr:cNvSpPr>
      </xdr:nvSpPr>
      <xdr:spPr bwMode="auto">
        <a:xfrm>
          <a:off x="419100" y="18583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53</xdr:row>
      <xdr:rowOff>104775</xdr:rowOff>
    </xdr:from>
    <xdr:to>
      <xdr:col>1</xdr:col>
      <xdr:colOff>57150</xdr:colOff>
      <xdr:row>53</xdr:row>
      <xdr:rowOff>104775</xdr:rowOff>
    </xdr:to>
    <xdr:sp macro="" textlink="">
      <xdr:nvSpPr>
        <xdr:cNvPr id="56" name="Line 82">
          <a:extLst>
            <a:ext uri="{FF2B5EF4-FFF2-40B4-BE49-F238E27FC236}">
              <a16:creationId xmlns:a16="http://schemas.microsoft.com/office/drawing/2014/main" id="{00000000-0008-0000-7604-00003C000000}"/>
            </a:ext>
          </a:extLst>
        </xdr:cNvPr>
        <xdr:cNvSpPr>
          <a:spLocks noChangeShapeType="1"/>
        </xdr:cNvSpPr>
      </xdr:nvSpPr>
      <xdr:spPr bwMode="auto">
        <a:xfrm>
          <a:off x="419100" y="18583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53</xdr:row>
      <xdr:rowOff>104775</xdr:rowOff>
    </xdr:from>
    <xdr:to>
      <xdr:col>1</xdr:col>
      <xdr:colOff>57150</xdr:colOff>
      <xdr:row>53</xdr:row>
      <xdr:rowOff>104775</xdr:rowOff>
    </xdr:to>
    <xdr:sp macro="" textlink="">
      <xdr:nvSpPr>
        <xdr:cNvPr id="57" name="Line 83">
          <a:extLst>
            <a:ext uri="{FF2B5EF4-FFF2-40B4-BE49-F238E27FC236}">
              <a16:creationId xmlns:a16="http://schemas.microsoft.com/office/drawing/2014/main" id="{00000000-0008-0000-7604-00003D000000}"/>
            </a:ext>
          </a:extLst>
        </xdr:cNvPr>
        <xdr:cNvSpPr>
          <a:spLocks noChangeShapeType="1"/>
        </xdr:cNvSpPr>
      </xdr:nvSpPr>
      <xdr:spPr bwMode="auto">
        <a:xfrm>
          <a:off x="419100" y="18583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58" name="Line 1">
          <a:extLst>
            <a:ext uri="{FF2B5EF4-FFF2-40B4-BE49-F238E27FC236}">
              <a16:creationId xmlns:a16="http://schemas.microsoft.com/office/drawing/2014/main" id="{00000000-0008-0000-7604-00003E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59" name="Line 2">
          <a:extLst>
            <a:ext uri="{FF2B5EF4-FFF2-40B4-BE49-F238E27FC236}">
              <a16:creationId xmlns:a16="http://schemas.microsoft.com/office/drawing/2014/main" id="{00000000-0008-0000-7604-00003F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0" name="Line 5">
          <a:extLst>
            <a:ext uri="{FF2B5EF4-FFF2-40B4-BE49-F238E27FC236}">
              <a16:creationId xmlns:a16="http://schemas.microsoft.com/office/drawing/2014/main" id="{00000000-0008-0000-7604-000040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1" name="Line 6">
          <a:extLst>
            <a:ext uri="{FF2B5EF4-FFF2-40B4-BE49-F238E27FC236}">
              <a16:creationId xmlns:a16="http://schemas.microsoft.com/office/drawing/2014/main" id="{00000000-0008-0000-7604-000041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2" name="Line 13">
          <a:extLst>
            <a:ext uri="{FF2B5EF4-FFF2-40B4-BE49-F238E27FC236}">
              <a16:creationId xmlns:a16="http://schemas.microsoft.com/office/drawing/2014/main" id="{00000000-0008-0000-7604-000042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3" name="Line 12">
          <a:extLst>
            <a:ext uri="{FF2B5EF4-FFF2-40B4-BE49-F238E27FC236}">
              <a16:creationId xmlns:a16="http://schemas.microsoft.com/office/drawing/2014/main" id="{00000000-0008-0000-7604-000043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4" name="Line 11">
          <a:extLst>
            <a:ext uri="{FF2B5EF4-FFF2-40B4-BE49-F238E27FC236}">
              <a16:creationId xmlns:a16="http://schemas.microsoft.com/office/drawing/2014/main" id="{00000000-0008-0000-7604-000044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5" name="Line 10">
          <a:extLst>
            <a:ext uri="{FF2B5EF4-FFF2-40B4-BE49-F238E27FC236}">
              <a16:creationId xmlns:a16="http://schemas.microsoft.com/office/drawing/2014/main" id="{00000000-0008-0000-7604-000045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6" name="Line 62">
          <a:extLst>
            <a:ext uri="{FF2B5EF4-FFF2-40B4-BE49-F238E27FC236}">
              <a16:creationId xmlns:a16="http://schemas.microsoft.com/office/drawing/2014/main" id="{00000000-0008-0000-7604-000046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7" name="Line 63">
          <a:extLst>
            <a:ext uri="{FF2B5EF4-FFF2-40B4-BE49-F238E27FC236}">
              <a16:creationId xmlns:a16="http://schemas.microsoft.com/office/drawing/2014/main" id="{00000000-0008-0000-7604-000047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8" name="Line 64">
          <a:extLst>
            <a:ext uri="{FF2B5EF4-FFF2-40B4-BE49-F238E27FC236}">
              <a16:creationId xmlns:a16="http://schemas.microsoft.com/office/drawing/2014/main" id="{00000000-0008-0000-7604-000048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69" name="Line 65">
          <a:extLst>
            <a:ext uri="{FF2B5EF4-FFF2-40B4-BE49-F238E27FC236}">
              <a16:creationId xmlns:a16="http://schemas.microsoft.com/office/drawing/2014/main" id="{00000000-0008-0000-7604-000049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70" name="Line 66">
          <a:extLst>
            <a:ext uri="{FF2B5EF4-FFF2-40B4-BE49-F238E27FC236}">
              <a16:creationId xmlns:a16="http://schemas.microsoft.com/office/drawing/2014/main" id="{00000000-0008-0000-7604-00004A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71" name="Line 67">
          <a:extLst>
            <a:ext uri="{FF2B5EF4-FFF2-40B4-BE49-F238E27FC236}">
              <a16:creationId xmlns:a16="http://schemas.microsoft.com/office/drawing/2014/main" id="{00000000-0008-0000-7604-00004B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72" name="Line 68">
          <a:extLst>
            <a:ext uri="{FF2B5EF4-FFF2-40B4-BE49-F238E27FC236}">
              <a16:creationId xmlns:a16="http://schemas.microsoft.com/office/drawing/2014/main" id="{00000000-0008-0000-7604-00004C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73" name="Line 69">
          <a:extLst>
            <a:ext uri="{FF2B5EF4-FFF2-40B4-BE49-F238E27FC236}">
              <a16:creationId xmlns:a16="http://schemas.microsoft.com/office/drawing/2014/main" id="{00000000-0008-0000-7604-00004D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45</xdr:row>
      <xdr:rowOff>104775</xdr:rowOff>
    </xdr:from>
    <xdr:to>
      <xdr:col>1</xdr:col>
      <xdr:colOff>57150</xdr:colOff>
      <xdr:row>45</xdr:row>
      <xdr:rowOff>104775</xdr:rowOff>
    </xdr:to>
    <xdr:sp macro="" textlink="">
      <xdr:nvSpPr>
        <xdr:cNvPr id="74" name="Line 72">
          <a:extLst>
            <a:ext uri="{FF2B5EF4-FFF2-40B4-BE49-F238E27FC236}">
              <a16:creationId xmlns:a16="http://schemas.microsoft.com/office/drawing/2014/main" id="{00000000-0008-0000-7604-00004E000000}"/>
            </a:ext>
          </a:extLst>
        </xdr:cNvPr>
        <xdr:cNvSpPr>
          <a:spLocks noChangeShapeType="1"/>
        </xdr:cNvSpPr>
      </xdr:nvSpPr>
      <xdr:spPr bwMode="auto">
        <a:xfrm>
          <a:off x="419100" y="1600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45</xdr:row>
      <xdr:rowOff>104775</xdr:rowOff>
    </xdr:from>
    <xdr:to>
      <xdr:col>1</xdr:col>
      <xdr:colOff>57150</xdr:colOff>
      <xdr:row>45</xdr:row>
      <xdr:rowOff>104775</xdr:rowOff>
    </xdr:to>
    <xdr:sp macro="" textlink="">
      <xdr:nvSpPr>
        <xdr:cNvPr id="75" name="Line 73">
          <a:extLst>
            <a:ext uri="{FF2B5EF4-FFF2-40B4-BE49-F238E27FC236}">
              <a16:creationId xmlns:a16="http://schemas.microsoft.com/office/drawing/2014/main" id="{00000000-0008-0000-7604-00004F000000}"/>
            </a:ext>
          </a:extLst>
        </xdr:cNvPr>
        <xdr:cNvSpPr>
          <a:spLocks noChangeShapeType="1"/>
        </xdr:cNvSpPr>
      </xdr:nvSpPr>
      <xdr:spPr bwMode="auto">
        <a:xfrm>
          <a:off x="419100" y="1600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45</xdr:row>
      <xdr:rowOff>104775</xdr:rowOff>
    </xdr:from>
    <xdr:to>
      <xdr:col>1</xdr:col>
      <xdr:colOff>57150</xdr:colOff>
      <xdr:row>45</xdr:row>
      <xdr:rowOff>104775</xdr:rowOff>
    </xdr:to>
    <xdr:sp macro="" textlink="">
      <xdr:nvSpPr>
        <xdr:cNvPr id="76" name="Line 74">
          <a:extLst>
            <a:ext uri="{FF2B5EF4-FFF2-40B4-BE49-F238E27FC236}">
              <a16:creationId xmlns:a16="http://schemas.microsoft.com/office/drawing/2014/main" id="{00000000-0008-0000-7604-000050000000}"/>
            </a:ext>
          </a:extLst>
        </xdr:cNvPr>
        <xdr:cNvSpPr>
          <a:spLocks noChangeShapeType="1"/>
        </xdr:cNvSpPr>
      </xdr:nvSpPr>
      <xdr:spPr bwMode="auto">
        <a:xfrm>
          <a:off x="419100" y="1600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45</xdr:row>
      <xdr:rowOff>104775</xdr:rowOff>
    </xdr:from>
    <xdr:to>
      <xdr:col>1</xdr:col>
      <xdr:colOff>57150</xdr:colOff>
      <xdr:row>45</xdr:row>
      <xdr:rowOff>104775</xdr:rowOff>
    </xdr:to>
    <xdr:sp macro="" textlink="">
      <xdr:nvSpPr>
        <xdr:cNvPr id="77" name="Line 75">
          <a:extLst>
            <a:ext uri="{FF2B5EF4-FFF2-40B4-BE49-F238E27FC236}">
              <a16:creationId xmlns:a16="http://schemas.microsoft.com/office/drawing/2014/main" id="{00000000-0008-0000-7604-000051000000}"/>
            </a:ext>
          </a:extLst>
        </xdr:cNvPr>
        <xdr:cNvSpPr>
          <a:spLocks noChangeShapeType="1"/>
        </xdr:cNvSpPr>
      </xdr:nvSpPr>
      <xdr:spPr bwMode="auto">
        <a:xfrm>
          <a:off x="419100" y="1600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78" name="Line 76">
          <a:extLst>
            <a:ext uri="{FF2B5EF4-FFF2-40B4-BE49-F238E27FC236}">
              <a16:creationId xmlns:a16="http://schemas.microsoft.com/office/drawing/2014/main" id="{00000000-0008-0000-7604-000052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79" name="Line 77">
          <a:extLst>
            <a:ext uri="{FF2B5EF4-FFF2-40B4-BE49-F238E27FC236}">
              <a16:creationId xmlns:a16="http://schemas.microsoft.com/office/drawing/2014/main" id="{00000000-0008-0000-7604-000053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80" name="Line 78">
          <a:extLst>
            <a:ext uri="{FF2B5EF4-FFF2-40B4-BE49-F238E27FC236}">
              <a16:creationId xmlns:a16="http://schemas.microsoft.com/office/drawing/2014/main" id="{00000000-0008-0000-7604-000054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81" name="Line 79">
          <a:extLst>
            <a:ext uri="{FF2B5EF4-FFF2-40B4-BE49-F238E27FC236}">
              <a16:creationId xmlns:a16="http://schemas.microsoft.com/office/drawing/2014/main" id="{00000000-0008-0000-7604-000055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82" name="Line 80">
          <a:extLst>
            <a:ext uri="{FF2B5EF4-FFF2-40B4-BE49-F238E27FC236}">
              <a16:creationId xmlns:a16="http://schemas.microsoft.com/office/drawing/2014/main" id="{00000000-0008-0000-7604-000056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83" name="Line 81">
          <a:extLst>
            <a:ext uri="{FF2B5EF4-FFF2-40B4-BE49-F238E27FC236}">
              <a16:creationId xmlns:a16="http://schemas.microsoft.com/office/drawing/2014/main" id="{00000000-0008-0000-7604-000057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84" name="Line 82">
          <a:extLst>
            <a:ext uri="{FF2B5EF4-FFF2-40B4-BE49-F238E27FC236}">
              <a16:creationId xmlns:a16="http://schemas.microsoft.com/office/drawing/2014/main" id="{00000000-0008-0000-7604-000058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85" name="Line 83">
          <a:extLst>
            <a:ext uri="{FF2B5EF4-FFF2-40B4-BE49-F238E27FC236}">
              <a16:creationId xmlns:a16="http://schemas.microsoft.com/office/drawing/2014/main" id="{00000000-0008-0000-7604-000059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86" name="Line 1">
          <a:extLst>
            <a:ext uri="{FF2B5EF4-FFF2-40B4-BE49-F238E27FC236}">
              <a16:creationId xmlns:a16="http://schemas.microsoft.com/office/drawing/2014/main" id="{00000000-0008-0000-7604-00005A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87" name="Line 2">
          <a:extLst>
            <a:ext uri="{FF2B5EF4-FFF2-40B4-BE49-F238E27FC236}">
              <a16:creationId xmlns:a16="http://schemas.microsoft.com/office/drawing/2014/main" id="{00000000-0008-0000-7604-00005B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88" name="Line 5">
          <a:extLst>
            <a:ext uri="{FF2B5EF4-FFF2-40B4-BE49-F238E27FC236}">
              <a16:creationId xmlns:a16="http://schemas.microsoft.com/office/drawing/2014/main" id="{00000000-0008-0000-7604-00005C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89" name="Line 6">
          <a:extLst>
            <a:ext uri="{FF2B5EF4-FFF2-40B4-BE49-F238E27FC236}">
              <a16:creationId xmlns:a16="http://schemas.microsoft.com/office/drawing/2014/main" id="{00000000-0008-0000-7604-00005D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0" name="Line 13">
          <a:extLst>
            <a:ext uri="{FF2B5EF4-FFF2-40B4-BE49-F238E27FC236}">
              <a16:creationId xmlns:a16="http://schemas.microsoft.com/office/drawing/2014/main" id="{00000000-0008-0000-7604-00005E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1" name="Line 12">
          <a:extLst>
            <a:ext uri="{FF2B5EF4-FFF2-40B4-BE49-F238E27FC236}">
              <a16:creationId xmlns:a16="http://schemas.microsoft.com/office/drawing/2014/main" id="{00000000-0008-0000-7604-00005F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2" name="Line 11">
          <a:extLst>
            <a:ext uri="{FF2B5EF4-FFF2-40B4-BE49-F238E27FC236}">
              <a16:creationId xmlns:a16="http://schemas.microsoft.com/office/drawing/2014/main" id="{00000000-0008-0000-7604-000060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3" name="Line 10">
          <a:extLst>
            <a:ext uri="{FF2B5EF4-FFF2-40B4-BE49-F238E27FC236}">
              <a16:creationId xmlns:a16="http://schemas.microsoft.com/office/drawing/2014/main" id="{00000000-0008-0000-7604-000061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4" name="Line 62">
          <a:extLst>
            <a:ext uri="{FF2B5EF4-FFF2-40B4-BE49-F238E27FC236}">
              <a16:creationId xmlns:a16="http://schemas.microsoft.com/office/drawing/2014/main" id="{00000000-0008-0000-7604-000062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5" name="Line 63">
          <a:extLst>
            <a:ext uri="{FF2B5EF4-FFF2-40B4-BE49-F238E27FC236}">
              <a16:creationId xmlns:a16="http://schemas.microsoft.com/office/drawing/2014/main" id="{00000000-0008-0000-7604-000063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6" name="Line 64">
          <a:extLst>
            <a:ext uri="{FF2B5EF4-FFF2-40B4-BE49-F238E27FC236}">
              <a16:creationId xmlns:a16="http://schemas.microsoft.com/office/drawing/2014/main" id="{00000000-0008-0000-7604-000064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7" name="Line 65">
          <a:extLst>
            <a:ext uri="{FF2B5EF4-FFF2-40B4-BE49-F238E27FC236}">
              <a16:creationId xmlns:a16="http://schemas.microsoft.com/office/drawing/2014/main" id="{00000000-0008-0000-7604-000065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8" name="Line 66">
          <a:extLst>
            <a:ext uri="{FF2B5EF4-FFF2-40B4-BE49-F238E27FC236}">
              <a16:creationId xmlns:a16="http://schemas.microsoft.com/office/drawing/2014/main" id="{00000000-0008-0000-7604-000066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99" name="Line 67">
          <a:extLst>
            <a:ext uri="{FF2B5EF4-FFF2-40B4-BE49-F238E27FC236}">
              <a16:creationId xmlns:a16="http://schemas.microsoft.com/office/drawing/2014/main" id="{00000000-0008-0000-7604-000067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00" name="Line 68">
          <a:extLst>
            <a:ext uri="{FF2B5EF4-FFF2-40B4-BE49-F238E27FC236}">
              <a16:creationId xmlns:a16="http://schemas.microsoft.com/office/drawing/2014/main" id="{00000000-0008-0000-7604-000068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01" name="Line 69">
          <a:extLst>
            <a:ext uri="{FF2B5EF4-FFF2-40B4-BE49-F238E27FC236}">
              <a16:creationId xmlns:a16="http://schemas.microsoft.com/office/drawing/2014/main" id="{00000000-0008-0000-7604-000069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02" name="Line 72">
          <a:extLst>
            <a:ext uri="{FF2B5EF4-FFF2-40B4-BE49-F238E27FC236}">
              <a16:creationId xmlns:a16="http://schemas.microsoft.com/office/drawing/2014/main" id="{00000000-0008-0000-7604-00006A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03" name="Line 73">
          <a:extLst>
            <a:ext uri="{FF2B5EF4-FFF2-40B4-BE49-F238E27FC236}">
              <a16:creationId xmlns:a16="http://schemas.microsoft.com/office/drawing/2014/main" id="{00000000-0008-0000-7604-00006B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04" name="Line 74">
          <a:extLst>
            <a:ext uri="{FF2B5EF4-FFF2-40B4-BE49-F238E27FC236}">
              <a16:creationId xmlns:a16="http://schemas.microsoft.com/office/drawing/2014/main" id="{00000000-0008-0000-7604-00006C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05" name="Line 75">
          <a:extLst>
            <a:ext uri="{FF2B5EF4-FFF2-40B4-BE49-F238E27FC236}">
              <a16:creationId xmlns:a16="http://schemas.microsoft.com/office/drawing/2014/main" id="{00000000-0008-0000-7604-00006D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06" name="Line 76">
          <a:extLst>
            <a:ext uri="{FF2B5EF4-FFF2-40B4-BE49-F238E27FC236}">
              <a16:creationId xmlns:a16="http://schemas.microsoft.com/office/drawing/2014/main" id="{00000000-0008-0000-7604-00006E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07" name="Line 77">
          <a:extLst>
            <a:ext uri="{FF2B5EF4-FFF2-40B4-BE49-F238E27FC236}">
              <a16:creationId xmlns:a16="http://schemas.microsoft.com/office/drawing/2014/main" id="{00000000-0008-0000-7604-00006F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08" name="Line 78">
          <a:extLst>
            <a:ext uri="{FF2B5EF4-FFF2-40B4-BE49-F238E27FC236}">
              <a16:creationId xmlns:a16="http://schemas.microsoft.com/office/drawing/2014/main" id="{00000000-0008-0000-7604-000070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09" name="Line 79">
          <a:extLst>
            <a:ext uri="{FF2B5EF4-FFF2-40B4-BE49-F238E27FC236}">
              <a16:creationId xmlns:a16="http://schemas.microsoft.com/office/drawing/2014/main" id="{00000000-0008-0000-7604-000071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10" name="Line 80">
          <a:extLst>
            <a:ext uri="{FF2B5EF4-FFF2-40B4-BE49-F238E27FC236}">
              <a16:creationId xmlns:a16="http://schemas.microsoft.com/office/drawing/2014/main" id="{00000000-0008-0000-7604-000072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11" name="Line 81">
          <a:extLst>
            <a:ext uri="{FF2B5EF4-FFF2-40B4-BE49-F238E27FC236}">
              <a16:creationId xmlns:a16="http://schemas.microsoft.com/office/drawing/2014/main" id="{00000000-0008-0000-7604-000073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12" name="Line 82">
          <a:extLst>
            <a:ext uri="{FF2B5EF4-FFF2-40B4-BE49-F238E27FC236}">
              <a16:creationId xmlns:a16="http://schemas.microsoft.com/office/drawing/2014/main" id="{00000000-0008-0000-7604-000074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13" name="Line 83">
          <a:extLst>
            <a:ext uri="{FF2B5EF4-FFF2-40B4-BE49-F238E27FC236}">
              <a16:creationId xmlns:a16="http://schemas.microsoft.com/office/drawing/2014/main" id="{00000000-0008-0000-7604-000075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14" name="Line 1">
          <a:extLst>
            <a:ext uri="{FF2B5EF4-FFF2-40B4-BE49-F238E27FC236}">
              <a16:creationId xmlns:a16="http://schemas.microsoft.com/office/drawing/2014/main" id="{00000000-0008-0000-7604-000076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15" name="Line 2">
          <a:extLst>
            <a:ext uri="{FF2B5EF4-FFF2-40B4-BE49-F238E27FC236}">
              <a16:creationId xmlns:a16="http://schemas.microsoft.com/office/drawing/2014/main" id="{00000000-0008-0000-7604-000077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16" name="Line 5">
          <a:extLst>
            <a:ext uri="{FF2B5EF4-FFF2-40B4-BE49-F238E27FC236}">
              <a16:creationId xmlns:a16="http://schemas.microsoft.com/office/drawing/2014/main" id="{00000000-0008-0000-7604-000078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17" name="Line 6">
          <a:extLst>
            <a:ext uri="{FF2B5EF4-FFF2-40B4-BE49-F238E27FC236}">
              <a16:creationId xmlns:a16="http://schemas.microsoft.com/office/drawing/2014/main" id="{00000000-0008-0000-7604-000079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18" name="Line 13">
          <a:extLst>
            <a:ext uri="{FF2B5EF4-FFF2-40B4-BE49-F238E27FC236}">
              <a16:creationId xmlns:a16="http://schemas.microsoft.com/office/drawing/2014/main" id="{00000000-0008-0000-7604-00007A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19" name="Line 12">
          <a:extLst>
            <a:ext uri="{FF2B5EF4-FFF2-40B4-BE49-F238E27FC236}">
              <a16:creationId xmlns:a16="http://schemas.microsoft.com/office/drawing/2014/main" id="{00000000-0008-0000-7604-00007B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0" name="Line 11">
          <a:extLst>
            <a:ext uri="{FF2B5EF4-FFF2-40B4-BE49-F238E27FC236}">
              <a16:creationId xmlns:a16="http://schemas.microsoft.com/office/drawing/2014/main" id="{00000000-0008-0000-7604-00007C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1" name="Line 10">
          <a:extLst>
            <a:ext uri="{FF2B5EF4-FFF2-40B4-BE49-F238E27FC236}">
              <a16:creationId xmlns:a16="http://schemas.microsoft.com/office/drawing/2014/main" id="{00000000-0008-0000-7604-00007D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2" name="Line 62">
          <a:extLst>
            <a:ext uri="{FF2B5EF4-FFF2-40B4-BE49-F238E27FC236}">
              <a16:creationId xmlns:a16="http://schemas.microsoft.com/office/drawing/2014/main" id="{00000000-0008-0000-7604-00007E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3" name="Line 63">
          <a:extLst>
            <a:ext uri="{FF2B5EF4-FFF2-40B4-BE49-F238E27FC236}">
              <a16:creationId xmlns:a16="http://schemas.microsoft.com/office/drawing/2014/main" id="{00000000-0008-0000-7604-00007F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4" name="Line 64">
          <a:extLst>
            <a:ext uri="{FF2B5EF4-FFF2-40B4-BE49-F238E27FC236}">
              <a16:creationId xmlns:a16="http://schemas.microsoft.com/office/drawing/2014/main" id="{00000000-0008-0000-7604-000080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5" name="Line 65">
          <a:extLst>
            <a:ext uri="{FF2B5EF4-FFF2-40B4-BE49-F238E27FC236}">
              <a16:creationId xmlns:a16="http://schemas.microsoft.com/office/drawing/2014/main" id="{00000000-0008-0000-7604-000081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6" name="Line 66">
          <a:extLst>
            <a:ext uri="{FF2B5EF4-FFF2-40B4-BE49-F238E27FC236}">
              <a16:creationId xmlns:a16="http://schemas.microsoft.com/office/drawing/2014/main" id="{00000000-0008-0000-7604-000082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7" name="Line 67">
          <a:extLst>
            <a:ext uri="{FF2B5EF4-FFF2-40B4-BE49-F238E27FC236}">
              <a16:creationId xmlns:a16="http://schemas.microsoft.com/office/drawing/2014/main" id="{00000000-0008-0000-7604-000083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8" name="Line 68">
          <a:extLst>
            <a:ext uri="{FF2B5EF4-FFF2-40B4-BE49-F238E27FC236}">
              <a16:creationId xmlns:a16="http://schemas.microsoft.com/office/drawing/2014/main" id="{00000000-0008-0000-7604-000084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48</xdr:row>
      <xdr:rowOff>0</xdr:rowOff>
    </xdr:from>
    <xdr:to>
      <xdr:col>1</xdr:col>
      <xdr:colOff>57150</xdr:colOff>
      <xdr:row>48</xdr:row>
      <xdr:rowOff>0</xdr:rowOff>
    </xdr:to>
    <xdr:sp macro="" textlink="">
      <xdr:nvSpPr>
        <xdr:cNvPr id="129" name="Line 69">
          <a:extLst>
            <a:ext uri="{FF2B5EF4-FFF2-40B4-BE49-F238E27FC236}">
              <a16:creationId xmlns:a16="http://schemas.microsoft.com/office/drawing/2014/main" id="{00000000-0008-0000-7604-000085000000}"/>
            </a:ext>
          </a:extLst>
        </xdr:cNvPr>
        <xdr:cNvSpPr>
          <a:spLocks noChangeShapeType="1"/>
        </xdr:cNvSpPr>
      </xdr:nvSpPr>
      <xdr:spPr bwMode="auto">
        <a:xfrm>
          <a:off x="419100" y="16811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45</xdr:row>
      <xdr:rowOff>104775</xdr:rowOff>
    </xdr:from>
    <xdr:to>
      <xdr:col>1</xdr:col>
      <xdr:colOff>57150</xdr:colOff>
      <xdr:row>45</xdr:row>
      <xdr:rowOff>104775</xdr:rowOff>
    </xdr:to>
    <xdr:sp macro="" textlink="">
      <xdr:nvSpPr>
        <xdr:cNvPr id="130" name="Line 72">
          <a:extLst>
            <a:ext uri="{FF2B5EF4-FFF2-40B4-BE49-F238E27FC236}">
              <a16:creationId xmlns:a16="http://schemas.microsoft.com/office/drawing/2014/main" id="{00000000-0008-0000-7604-000086000000}"/>
            </a:ext>
          </a:extLst>
        </xdr:cNvPr>
        <xdr:cNvSpPr>
          <a:spLocks noChangeShapeType="1"/>
        </xdr:cNvSpPr>
      </xdr:nvSpPr>
      <xdr:spPr bwMode="auto">
        <a:xfrm>
          <a:off x="419100" y="1600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45</xdr:row>
      <xdr:rowOff>104775</xdr:rowOff>
    </xdr:from>
    <xdr:to>
      <xdr:col>1</xdr:col>
      <xdr:colOff>57150</xdr:colOff>
      <xdr:row>45</xdr:row>
      <xdr:rowOff>104775</xdr:rowOff>
    </xdr:to>
    <xdr:sp macro="" textlink="">
      <xdr:nvSpPr>
        <xdr:cNvPr id="131" name="Line 73">
          <a:extLst>
            <a:ext uri="{FF2B5EF4-FFF2-40B4-BE49-F238E27FC236}">
              <a16:creationId xmlns:a16="http://schemas.microsoft.com/office/drawing/2014/main" id="{00000000-0008-0000-7604-000087000000}"/>
            </a:ext>
          </a:extLst>
        </xdr:cNvPr>
        <xdr:cNvSpPr>
          <a:spLocks noChangeShapeType="1"/>
        </xdr:cNvSpPr>
      </xdr:nvSpPr>
      <xdr:spPr bwMode="auto">
        <a:xfrm>
          <a:off x="419100" y="1600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45</xdr:row>
      <xdr:rowOff>104775</xdr:rowOff>
    </xdr:from>
    <xdr:to>
      <xdr:col>1</xdr:col>
      <xdr:colOff>57150</xdr:colOff>
      <xdr:row>45</xdr:row>
      <xdr:rowOff>104775</xdr:rowOff>
    </xdr:to>
    <xdr:sp macro="" textlink="">
      <xdr:nvSpPr>
        <xdr:cNvPr id="132" name="Line 74">
          <a:extLst>
            <a:ext uri="{FF2B5EF4-FFF2-40B4-BE49-F238E27FC236}">
              <a16:creationId xmlns:a16="http://schemas.microsoft.com/office/drawing/2014/main" id="{00000000-0008-0000-7604-000088000000}"/>
            </a:ext>
          </a:extLst>
        </xdr:cNvPr>
        <xdr:cNvSpPr>
          <a:spLocks noChangeShapeType="1"/>
        </xdr:cNvSpPr>
      </xdr:nvSpPr>
      <xdr:spPr bwMode="auto">
        <a:xfrm>
          <a:off x="419100" y="1600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45</xdr:row>
      <xdr:rowOff>104775</xdr:rowOff>
    </xdr:from>
    <xdr:to>
      <xdr:col>1</xdr:col>
      <xdr:colOff>57150</xdr:colOff>
      <xdr:row>45</xdr:row>
      <xdr:rowOff>104775</xdr:rowOff>
    </xdr:to>
    <xdr:sp macro="" textlink="">
      <xdr:nvSpPr>
        <xdr:cNvPr id="133" name="Line 75">
          <a:extLst>
            <a:ext uri="{FF2B5EF4-FFF2-40B4-BE49-F238E27FC236}">
              <a16:creationId xmlns:a16="http://schemas.microsoft.com/office/drawing/2014/main" id="{00000000-0008-0000-7604-000089000000}"/>
            </a:ext>
          </a:extLst>
        </xdr:cNvPr>
        <xdr:cNvSpPr>
          <a:spLocks noChangeShapeType="1"/>
        </xdr:cNvSpPr>
      </xdr:nvSpPr>
      <xdr:spPr bwMode="auto">
        <a:xfrm>
          <a:off x="419100" y="16002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134" name="Line 76">
          <a:extLst>
            <a:ext uri="{FF2B5EF4-FFF2-40B4-BE49-F238E27FC236}">
              <a16:creationId xmlns:a16="http://schemas.microsoft.com/office/drawing/2014/main" id="{00000000-0008-0000-7604-00008A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135" name="Line 77">
          <a:extLst>
            <a:ext uri="{FF2B5EF4-FFF2-40B4-BE49-F238E27FC236}">
              <a16:creationId xmlns:a16="http://schemas.microsoft.com/office/drawing/2014/main" id="{00000000-0008-0000-7604-00008B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136" name="Line 78">
          <a:extLst>
            <a:ext uri="{FF2B5EF4-FFF2-40B4-BE49-F238E27FC236}">
              <a16:creationId xmlns:a16="http://schemas.microsoft.com/office/drawing/2014/main" id="{00000000-0008-0000-7604-00008C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137" name="Line 79">
          <a:extLst>
            <a:ext uri="{FF2B5EF4-FFF2-40B4-BE49-F238E27FC236}">
              <a16:creationId xmlns:a16="http://schemas.microsoft.com/office/drawing/2014/main" id="{00000000-0008-0000-7604-00008D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138" name="Line 80">
          <a:extLst>
            <a:ext uri="{FF2B5EF4-FFF2-40B4-BE49-F238E27FC236}">
              <a16:creationId xmlns:a16="http://schemas.microsoft.com/office/drawing/2014/main" id="{00000000-0008-0000-7604-00008E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139" name="Line 81">
          <a:extLst>
            <a:ext uri="{FF2B5EF4-FFF2-40B4-BE49-F238E27FC236}">
              <a16:creationId xmlns:a16="http://schemas.microsoft.com/office/drawing/2014/main" id="{00000000-0008-0000-7604-00008F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140" name="Line 82">
          <a:extLst>
            <a:ext uri="{FF2B5EF4-FFF2-40B4-BE49-F238E27FC236}">
              <a16:creationId xmlns:a16="http://schemas.microsoft.com/office/drawing/2014/main" id="{00000000-0008-0000-7604-000090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51</xdr:row>
      <xdr:rowOff>104775</xdr:rowOff>
    </xdr:from>
    <xdr:to>
      <xdr:col>1</xdr:col>
      <xdr:colOff>57150</xdr:colOff>
      <xdr:row>51</xdr:row>
      <xdr:rowOff>104775</xdr:rowOff>
    </xdr:to>
    <xdr:sp macro="" textlink="">
      <xdr:nvSpPr>
        <xdr:cNvPr id="141" name="Line 83">
          <a:extLst>
            <a:ext uri="{FF2B5EF4-FFF2-40B4-BE49-F238E27FC236}">
              <a16:creationId xmlns:a16="http://schemas.microsoft.com/office/drawing/2014/main" id="{00000000-0008-0000-7604-000091000000}"/>
            </a:ext>
          </a:extLst>
        </xdr:cNvPr>
        <xdr:cNvSpPr>
          <a:spLocks noChangeShapeType="1"/>
        </xdr:cNvSpPr>
      </xdr:nvSpPr>
      <xdr:spPr bwMode="auto">
        <a:xfrm>
          <a:off x="419100" y="17916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42" name="Line 1">
          <a:extLst>
            <a:ext uri="{FF2B5EF4-FFF2-40B4-BE49-F238E27FC236}">
              <a16:creationId xmlns:a16="http://schemas.microsoft.com/office/drawing/2014/main" id="{00000000-0008-0000-7604-000092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43" name="Line 2">
          <a:extLst>
            <a:ext uri="{FF2B5EF4-FFF2-40B4-BE49-F238E27FC236}">
              <a16:creationId xmlns:a16="http://schemas.microsoft.com/office/drawing/2014/main" id="{00000000-0008-0000-7604-000093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44" name="Line 5">
          <a:extLst>
            <a:ext uri="{FF2B5EF4-FFF2-40B4-BE49-F238E27FC236}">
              <a16:creationId xmlns:a16="http://schemas.microsoft.com/office/drawing/2014/main" id="{00000000-0008-0000-7604-000094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45" name="Line 6">
          <a:extLst>
            <a:ext uri="{FF2B5EF4-FFF2-40B4-BE49-F238E27FC236}">
              <a16:creationId xmlns:a16="http://schemas.microsoft.com/office/drawing/2014/main" id="{00000000-0008-0000-7604-000095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46" name="Line 13">
          <a:extLst>
            <a:ext uri="{FF2B5EF4-FFF2-40B4-BE49-F238E27FC236}">
              <a16:creationId xmlns:a16="http://schemas.microsoft.com/office/drawing/2014/main" id="{00000000-0008-0000-7604-000096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47" name="Line 12">
          <a:extLst>
            <a:ext uri="{FF2B5EF4-FFF2-40B4-BE49-F238E27FC236}">
              <a16:creationId xmlns:a16="http://schemas.microsoft.com/office/drawing/2014/main" id="{00000000-0008-0000-7604-000097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48" name="Line 11">
          <a:extLst>
            <a:ext uri="{FF2B5EF4-FFF2-40B4-BE49-F238E27FC236}">
              <a16:creationId xmlns:a16="http://schemas.microsoft.com/office/drawing/2014/main" id="{00000000-0008-0000-7604-000098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49" name="Line 10">
          <a:extLst>
            <a:ext uri="{FF2B5EF4-FFF2-40B4-BE49-F238E27FC236}">
              <a16:creationId xmlns:a16="http://schemas.microsoft.com/office/drawing/2014/main" id="{00000000-0008-0000-7604-000099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50" name="Line 62">
          <a:extLst>
            <a:ext uri="{FF2B5EF4-FFF2-40B4-BE49-F238E27FC236}">
              <a16:creationId xmlns:a16="http://schemas.microsoft.com/office/drawing/2014/main" id="{00000000-0008-0000-7604-00009A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51" name="Line 63">
          <a:extLst>
            <a:ext uri="{FF2B5EF4-FFF2-40B4-BE49-F238E27FC236}">
              <a16:creationId xmlns:a16="http://schemas.microsoft.com/office/drawing/2014/main" id="{00000000-0008-0000-7604-00009B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52" name="Line 64">
          <a:extLst>
            <a:ext uri="{FF2B5EF4-FFF2-40B4-BE49-F238E27FC236}">
              <a16:creationId xmlns:a16="http://schemas.microsoft.com/office/drawing/2014/main" id="{00000000-0008-0000-7604-00009C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53" name="Line 65">
          <a:extLst>
            <a:ext uri="{FF2B5EF4-FFF2-40B4-BE49-F238E27FC236}">
              <a16:creationId xmlns:a16="http://schemas.microsoft.com/office/drawing/2014/main" id="{00000000-0008-0000-7604-00009D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54" name="Line 66">
          <a:extLst>
            <a:ext uri="{FF2B5EF4-FFF2-40B4-BE49-F238E27FC236}">
              <a16:creationId xmlns:a16="http://schemas.microsoft.com/office/drawing/2014/main" id="{00000000-0008-0000-7604-00009E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55" name="Line 67">
          <a:extLst>
            <a:ext uri="{FF2B5EF4-FFF2-40B4-BE49-F238E27FC236}">
              <a16:creationId xmlns:a16="http://schemas.microsoft.com/office/drawing/2014/main" id="{00000000-0008-0000-7604-00009F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56" name="Line 68">
          <a:extLst>
            <a:ext uri="{FF2B5EF4-FFF2-40B4-BE49-F238E27FC236}">
              <a16:creationId xmlns:a16="http://schemas.microsoft.com/office/drawing/2014/main" id="{00000000-0008-0000-7604-0000A0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49</xdr:row>
      <xdr:rowOff>0</xdr:rowOff>
    </xdr:from>
    <xdr:to>
      <xdr:col>1</xdr:col>
      <xdr:colOff>57150</xdr:colOff>
      <xdr:row>49</xdr:row>
      <xdr:rowOff>0</xdr:rowOff>
    </xdr:to>
    <xdr:sp macro="" textlink="">
      <xdr:nvSpPr>
        <xdr:cNvPr id="157" name="Line 69">
          <a:extLst>
            <a:ext uri="{FF2B5EF4-FFF2-40B4-BE49-F238E27FC236}">
              <a16:creationId xmlns:a16="http://schemas.microsoft.com/office/drawing/2014/main" id="{00000000-0008-0000-7604-0000A1000000}"/>
            </a:ext>
          </a:extLst>
        </xdr:cNvPr>
        <xdr:cNvSpPr>
          <a:spLocks noChangeShapeType="1"/>
        </xdr:cNvSpPr>
      </xdr:nvSpPr>
      <xdr:spPr bwMode="auto">
        <a:xfrm>
          <a:off x="419100" y="17145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58" name="Line 72">
          <a:extLst>
            <a:ext uri="{FF2B5EF4-FFF2-40B4-BE49-F238E27FC236}">
              <a16:creationId xmlns:a16="http://schemas.microsoft.com/office/drawing/2014/main" id="{00000000-0008-0000-7604-0000A2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59" name="Line 73">
          <a:extLst>
            <a:ext uri="{FF2B5EF4-FFF2-40B4-BE49-F238E27FC236}">
              <a16:creationId xmlns:a16="http://schemas.microsoft.com/office/drawing/2014/main" id="{00000000-0008-0000-7604-0000A3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60" name="Line 74">
          <a:extLst>
            <a:ext uri="{FF2B5EF4-FFF2-40B4-BE49-F238E27FC236}">
              <a16:creationId xmlns:a16="http://schemas.microsoft.com/office/drawing/2014/main" id="{00000000-0008-0000-7604-0000A4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46</xdr:row>
      <xdr:rowOff>104775</xdr:rowOff>
    </xdr:from>
    <xdr:to>
      <xdr:col>1</xdr:col>
      <xdr:colOff>57150</xdr:colOff>
      <xdr:row>46</xdr:row>
      <xdr:rowOff>104775</xdr:rowOff>
    </xdr:to>
    <xdr:sp macro="" textlink="">
      <xdr:nvSpPr>
        <xdr:cNvPr id="161" name="Line 75">
          <a:extLst>
            <a:ext uri="{FF2B5EF4-FFF2-40B4-BE49-F238E27FC236}">
              <a16:creationId xmlns:a16="http://schemas.microsoft.com/office/drawing/2014/main" id="{00000000-0008-0000-7604-0000A5000000}"/>
            </a:ext>
          </a:extLst>
        </xdr:cNvPr>
        <xdr:cNvSpPr>
          <a:spLocks noChangeShapeType="1"/>
        </xdr:cNvSpPr>
      </xdr:nvSpPr>
      <xdr:spPr bwMode="auto">
        <a:xfrm>
          <a:off x="419100" y="1630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62" name="Line 76">
          <a:extLst>
            <a:ext uri="{FF2B5EF4-FFF2-40B4-BE49-F238E27FC236}">
              <a16:creationId xmlns:a16="http://schemas.microsoft.com/office/drawing/2014/main" id="{00000000-0008-0000-7604-0000A6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63" name="Line 77">
          <a:extLst>
            <a:ext uri="{FF2B5EF4-FFF2-40B4-BE49-F238E27FC236}">
              <a16:creationId xmlns:a16="http://schemas.microsoft.com/office/drawing/2014/main" id="{00000000-0008-0000-7604-0000A7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64" name="Line 78">
          <a:extLst>
            <a:ext uri="{FF2B5EF4-FFF2-40B4-BE49-F238E27FC236}">
              <a16:creationId xmlns:a16="http://schemas.microsoft.com/office/drawing/2014/main" id="{00000000-0008-0000-7604-0000A8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65" name="Line 79">
          <a:extLst>
            <a:ext uri="{FF2B5EF4-FFF2-40B4-BE49-F238E27FC236}">
              <a16:creationId xmlns:a16="http://schemas.microsoft.com/office/drawing/2014/main" id="{00000000-0008-0000-7604-0000A9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66" name="Line 80">
          <a:extLst>
            <a:ext uri="{FF2B5EF4-FFF2-40B4-BE49-F238E27FC236}">
              <a16:creationId xmlns:a16="http://schemas.microsoft.com/office/drawing/2014/main" id="{00000000-0008-0000-7604-0000AA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67" name="Line 81">
          <a:extLst>
            <a:ext uri="{FF2B5EF4-FFF2-40B4-BE49-F238E27FC236}">
              <a16:creationId xmlns:a16="http://schemas.microsoft.com/office/drawing/2014/main" id="{00000000-0008-0000-7604-0000AB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68" name="Line 82">
          <a:extLst>
            <a:ext uri="{FF2B5EF4-FFF2-40B4-BE49-F238E27FC236}">
              <a16:creationId xmlns:a16="http://schemas.microsoft.com/office/drawing/2014/main" id="{00000000-0008-0000-7604-0000AC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52</xdr:row>
      <xdr:rowOff>104775</xdr:rowOff>
    </xdr:from>
    <xdr:to>
      <xdr:col>1</xdr:col>
      <xdr:colOff>57150</xdr:colOff>
      <xdr:row>52</xdr:row>
      <xdr:rowOff>104775</xdr:rowOff>
    </xdr:to>
    <xdr:sp macro="" textlink="">
      <xdr:nvSpPr>
        <xdr:cNvPr id="169" name="Line 83">
          <a:extLst>
            <a:ext uri="{FF2B5EF4-FFF2-40B4-BE49-F238E27FC236}">
              <a16:creationId xmlns:a16="http://schemas.microsoft.com/office/drawing/2014/main" id="{00000000-0008-0000-7604-0000AD000000}"/>
            </a:ext>
          </a:extLst>
        </xdr:cNvPr>
        <xdr:cNvSpPr>
          <a:spLocks noChangeShapeType="1"/>
        </xdr:cNvSpPr>
      </xdr:nvSpPr>
      <xdr:spPr bwMode="auto">
        <a:xfrm>
          <a:off x="419100" y="1824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Desktop/O%20NHA/De%20cuong%20hoan%20chinh%20KH%202021/BIEU%20MAU%20KH%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foxz_2"/>
      <sheetName val="foxz_3"/>
      <sheetName val="foxz_4"/>
      <sheetName val="foxz_5"/>
      <sheetName val="foxz_6"/>
      <sheetName val="foxz_7"/>
      <sheetName val="foxz_8"/>
      <sheetName val="foxz_9"/>
      <sheetName val="1.Chỉ tiêu chính"/>
      <sheetName val="2.NLN"/>
      <sheetName val="2a.Hỗ trợ NN (2)"/>
      <sheetName val="2b.Chi tieu NTM"/>
      <sheetName val="3.Cong nghiep"/>
      <sheetName val="4.TM-DV"/>
      <sheetName val="5.Vận tải"/>
      <sheetName val="6.LD&amp;VL-XDGN"/>
      <sheetName val="7.DN"/>
      <sheetName val="8.DS-GD&amp;TE"/>
      <sheetName val="9.Y te moi"/>
      <sheetName val="10.GIAO DUC"/>
      <sheetName val="11.VHTT"/>
      <sheetName val="12.TTTT"/>
      <sheetName val="00000000"/>
      <sheetName val="10000000"/>
      <sheetName val="20000000"/>
      <sheetName val="40000000"/>
      <sheetName val="30000000"/>
      <sheetName val="000000000000"/>
      <sheetName val="50000000"/>
      <sheetName val="6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row r="33">
          <cell r="B33" t="str">
            <v>Tỷ lệ thôn, bản có đường xe máy hoặc ô tô đi lại thuận lợi</v>
          </cell>
        </row>
      </sheetData>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3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113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3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3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3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3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4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4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1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14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4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4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4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showRowColHeaders="0" showZeros="0" showOutlineSymbols="0" topLeftCell="B45058" zoomScaleSheetLayoutView="4" workbookViewId="0"/>
  </sheetViews>
  <sheetFormatPr defaultRowHeight="15"/>
  <sheetData/>
  <phoneticPr fontId="35"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3-000000000000}">
  <sheetPr codeName="Sheet100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3-000000000000}">
  <sheetPr codeName="Sheet100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3-000000000000}">
  <sheetPr codeName="Sheet100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3-000000000000}">
  <sheetPr codeName="Sheet100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3-000000000000}">
  <sheetPr codeName="Sheet100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3-000000000000}">
  <sheetPr codeName="Sheet100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3-000000000000}">
  <sheetPr codeName="Sheet100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3-000000000000}">
  <sheetPr codeName="Sheet100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3-000000000000}">
  <sheetPr codeName="Sheet100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3-000000000000}">
  <sheetPr codeName="Sheet100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3-000000000000}">
  <sheetPr codeName="Sheet101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3-000000000000}">
  <sheetPr codeName="Sheet101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3-000000000000}">
  <sheetPr codeName="Sheet101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3-000000000000}">
  <sheetPr codeName="Sheet101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3-000000000000}">
  <sheetPr codeName="Sheet101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3-000000000000}">
  <sheetPr codeName="Sheet101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3-000000000000}">
  <sheetPr codeName="Sheet101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3-000000000000}">
  <sheetPr codeName="Sheet101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3-000000000000}">
  <sheetPr codeName="Sheet101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3-000000000000}">
  <sheetPr codeName="Sheet101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3-000000000000}">
  <sheetPr codeName="Sheet102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3-000000000000}">
  <sheetPr codeName="Sheet102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3-000000000000}">
  <sheetPr codeName="Sheet102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3-000000000000}">
  <sheetPr codeName="Sheet102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3-000000000000}">
  <sheetPr codeName="Sheet102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4-000000000000}">
  <sheetPr codeName="Sheet102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4-000000000000}">
  <sheetPr codeName="Sheet102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4-000000000000}">
  <sheetPr codeName="Sheet102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4-000000000000}">
  <sheetPr codeName="Sheet102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4-000000000000}">
  <sheetPr codeName="Sheet102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4-000000000000}">
  <sheetPr codeName="Sheet103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4-000000000000}">
  <sheetPr codeName="Sheet103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4-000000000000}">
  <sheetPr codeName="Sheet103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4-000000000000}">
  <sheetPr codeName="Sheet103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4-000000000000}">
  <sheetPr codeName="Sheet103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4-000000000000}">
  <sheetPr codeName="Sheet103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4-000000000000}">
  <sheetPr codeName="Sheet103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4-000000000000}">
  <sheetPr codeName="Sheet103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4-000000000000}">
  <sheetPr codeName="Sheet103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4-000000000000}">
  <sheetPr codeName="Sheet103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4-000000000000}">
  <sheetPr codeName="Sheet104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4-000000000000}">
  <sheetPr codeName="Sheet104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4-000000000000}">
  <sheetPr codeName="Sheet104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4-000000000000}">
  <sheetPr codeName="Sheet104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4-000000000000}">
  <sheetPr codeName="Sheet104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4-000000000000}">
  <sheetPr codeName="Sheet104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4-000000000000}">
  <sheetPr codeName="Sheet104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4-000000000000}">
  <sheetPr codeName="Sheet104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4-000000000000}">
  <sheetPr codeName="Sheet104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4-000000000000}">
  <sheetPr codeName="Sheet104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4-000000000000}">
  <sheetPr codeName="Sheet105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4-000000000000}">
  <sheetPr codeName="Sheet105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4-000000000000}">
  <sheetPr codeName="Sheet105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4-000000000000}">
  <sheetPr codeName="Sheet105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4-000000000000}">
  <sheetPr codeName="Sheet105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4-000000000000}">
  <sheetPr codeName="Sheet105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4-000000000000}">
  <sheetPr codeName="Sheet105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4-000000000000}">
  <sheetPr codeName="Sheet105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4-000000000000}">
  <sheetPr codeName="Sheet105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4-000000000000}">
  <sheetPr codeName="Sheet105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4-000000000000}">
  <sheetPr codeName="Sheet106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4-000000000000}">
  <sheetPr codeName="Sheet106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4-000000000000}">
  <sheetPr codeName="Sheet106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4-000000000000}">
  <sheetPr codeName="Sheet106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4-000000000000}">
  <sheetPr codeName="Sheet106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4-000000000000}">
  <sheetPr codeName="Sheet106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4-000000000000}">
  <sheetPr codeName="Sheet106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4-000000000000}">
  <sheetPr codeName="Sheet106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4-000000000000}">
  <sheetPr codeName="Sheet106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4-000000000000}">
  <sheetPr codeName="Sheet106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4-000000000000}">
  <sheetPr codeName="Sheet107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4-000000000000}">
  <sheetPr codeName="Sheet107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4-000000000000}">
  <sheetPr codeName="Sheet107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4-000000000000}">
  <sheetPr codeName="Sheet107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4-000000000000}">
  <sheetPr codeName="Sheet107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4-000000000000}">
  <sheetPr codeName="Sheet107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4-000000000000}">
  <sheetPr codeName="Sheet107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4-000000000000}">
  <sheetPr codeName="Sheet107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4-000000000000}">
  <sheetPr codeName="Sheet107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4-000000000000}">
  <sheetPr codeName="Sheet107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4-000000000000}">
  <sheetPr codeName="Sheet108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4-000000000000}">
  <sheetPr codeName="Sheet108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4-000000000000}">
  <sheetPr codeName="Sheet108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4-000000000000}">
  <sheetPr codeName="Sheet108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4-000000000000}">
  <sheetPr codeName="Sheet108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4-000000000000}">
  <sheetPr codeName="Sheet108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4-000000000000}">
  <sheetPr codeName="Sheet108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4-000000000000}">
  <sheetPr codeName="Sheet108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4-000000000000}">
  <sheetPr codeName="Sheet108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4-000000000000}">
  <sheetPr codeName="Sheet108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4-000000000000}">
  <sheetPr codeName="Sheet109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4-000000000000}">
  <sheetPr codeName="Sheet109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4-000000000000}">
  <sheetPr codeName="Sheet109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4-000000000000}">
  <sheetPr codeName="Sheet109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4-000000000000}">
  <sheetPr codeName="Sheet109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4-000000000000}">
  <sheetPr codeName="Sheet109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4-000000000000}">
  <sheetPr codeName="Sheet109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4-000000000000}">
  <sheetPr codeName="Sheet109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4-000000000000}">
  <sheetPr codeName="Sheet109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4-000000000000}">
  <sheetPr codeName="Sheet109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4-000000000000}">
  <sheetPr codeName="Sheet110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4-000000000000}">
  <sheetPr codeName="Sheet110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4-000000000000}">
  <sheetPr codeName="Sheet110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4-000000000000}">
  <sheetPr codeName="Sheet110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4-000000000000}">
  <sheetPr codeName="Sheet110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4-000000000000}">
  <sheetPr codeName="Sheet110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4-000000000000}">
  <sheetPr codeName="Sheet110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4-000000000000}">
  <sheetPr codeName="Sheet110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4-000000000000}">
  <sheetPr codeName="Sheet110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4-000000000000}">
  <sheetPr codeName="Sheet110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4-000000000000}">
  <sheetPr codeName="Sheet111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4-000000000000}">
  <sheetPr codeName="Sheet111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4-000000000000}">
  <sheetPr codeName="Sheet111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4-000000000000}">
  <sheetPr codeName="Sheet111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4-000000000000}">
  <sheetPr codeName="Sheet111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4-000000000000}">
  <sheetPr codeName="Sheet111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4-000000000000}">
  <sheetPr codeName="Sheet111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4-000000000000}">
  <sheetPr codeName="Sheet111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4-000000000000}">
  <sheetPr codeName="Sheet111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4-000000000000}">
  <sheetPr codeName="Sheet111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4-000000000000}">
  <sheetPr codeName="Sheet112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4-000000000000}">
  <sheetPr codeName="Sheet112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4-000000000000}">
  <sheetPr codeName="Sheet112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4-000000000000}">
  <sheetPr codeName="Sheet112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4-000000000000}">
  <sheetPr codeName="Sheet112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4-000000000000}">
  <sheetPr codeName="Sheet112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4-000000000000}">
  <sheetPr codeName="Sheet112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4-000000000000}">
  <sheetPr codeName="Sheet112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4-000000000000}">
  <sheetPr codeName="Sheet112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4-000000000000}">
  <sheetPr codeName="Sheet112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4-000000000000}">
  <sheetPr codeName="Sheet113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4-000000000000}">
  <sheetPr codeName="Sheet113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4-000000000000}">
  <sheetPr>
    <tabColor rgb="FF0000FF"/>
  </sheetPr>
  <dimension ref="B2:T224"/>
  <sheetViews>
    <sheetView zoomScale="70" zoomScaleNormal="70" zoomScaleSheetLayoutView="70" workbookViewId="0">
      <pane ySplit="15" topLeftCell="A21" activePane="bottomLeft" state="frozen"/>
      <selection pane="bottomLeft" activeCell="U50" sqref="U50"/>
    </sheetView>
  </sheetViews>
  <sheetFormatPr defaultColWidth="8.88671875" defaultRowHeight="15.75"/>
  <cols>
    <col min="1" max="1" width="3.77734375" style="59" customWidth="1"/>
    <col min="2" max="2" width="5.21875" style="60" customWidth="1"/>
    <col min="3" max="3" width="45" style="59" customWidth="1"/>
    <col min="4" max="4" width="8.6640625" style="59" customWidth="1"/>
    <col min="5" max="6" width="8.6640625" style="741" customWidth="1"/>
    <col min="7" max="15" width="8.6640625" style="59" customWidth="1"/>
    <col min="16" max="16" width="10" style="59" customWidth="1"/>
    <col min="17" max="17" width="12.44140625" style="59" customWidth="1"/>
    <col min="18" max="18" width="8.88671875" style="798" hidden="1" customWidth="1"/>
    <col min="19" max="24" width="8.88671875" style="59" customWidth="1"/>
    <col min="25" max="16384" width="8.88671875" style="59"/>
  </cols>
  <sheetData>
    <row r="2" spans="2:18" s="735" customFormat="1" ht="19.5" customHeight="1">
      <c r="B2" s="766" t="s">
        <v>13</v>
      </c>
      <c r="C2" s="766"/>
      <c r="E2" s="734"/>
      <c r="F2" s="734"/>
      <c r="H2" s="718"/>
      <c r="I2" s="718"/>
      <c r="J2" s="718"/>
      <c r="K2" s="718"/>
      <c r="L2" s="718"/>
      <c r="M2" s="718"/>
      <c r="N2" s="718"/>
      <c r="O2" s="767"/>
      <c r="P2" s="767"/>
      <c r="Q2" s="767"/>
      <c r="R2" s="798"/>
    </row>
    <row r="3" spans="2:18" ht="22.5" customHeight="1">
      <c r="B3" s="1050" t="s">
        <v>81</v>
      </c>
      <c r="C3" s="1050"/>
      <c r="D3" s="1050"/>
      <c r="E3" s="1050"/>
      <c r="F3" s="1050"/>
      <c r="G3" s="1050"/>
      <c r="H3" s="1050"/>
      <c r="I3" s="1050"/>
      <c r="J3" s="1050"/>
      <c r="K3" s="1050"/>
      <c r="L3" s="1050"/>
      <c r="M3" s="1050"/>
      <c r="N3" s="1050"/>
      <c r="O3" s="1050"/>
      <c r="P3" s="1050"/>
      <c r="Q3" s="1050"/>
    </row>
    <row r="4" spans="2:18" ht="22.5" customHeight="1">
      <c r="B4" s="1048" t="s">
        <v>780</v>
      </c>
      <c r="C4" s="1049"/>
      <c r="D4" s="1049"/>
      <c r="E4" s="1049"/>
      <c r="F4" s="1049"/>
      <c r="G4" s="1049"/>
      <c r="H4" s="1049"/>
      <c r="I4" s="1049"/>
      <c r="J4" s="1049"/>
      <c r="K4" s="1049"/>
      <c r="L4" s="1049"/>
      <c r="M4" s="1049"/>
      <c r="N4" s="1049"/>
      <c r="O4" s="1049"/>
      <c r="P4" s="1049"/>
      <c r="Q4" s="1049"/>
    </row>
    <row r="5" spans="2:18">
      <c r="B5" s="719"/>
      <c r="C5" s="719"/>
      <c r="D5" s="719"/>
      <c r="E5" s="736"/>
      <c r="F5" s="736"/>
      <c r="G5" s="719"/>
      <c r="H5" s="719"/>
      <c r="I5" s="719"/>
      <c r="J5" s="719"/>
      <c r="K5" s="719"/>
      <c r="L5" s="719"/>
      <c r="M5" s="719"/>
      <c r="N5" s="719"/>
      <c r="O5" s="719"/>
      <c r="P5" s="719"/>
      <c r="Q5" s="719"/>
    </row>
    <row r="6" spans="2:18" ht="37.5" customHeight="1">
      <c r="B6" s="1051" t="s">
        <v>7</v>
      </c>
      <c r="C6" s="1051" t="s">
        <v>2</v>
      </c>
      <c r="D6" s="1051" t="s">
        <v>3</v>
      </c>
      <c r="E6" s="1052" t="s">
        <v>75</v>
      </c>
      <c r="F6" s="1051" t="s">
        <v>76</v>
      </c>
      <c r="G6" s="1051"/>
      <c r="H6" s="1051"/>
      <c r="I6" s="1051" t="s">
        <v>145</v>
      </c>
      <c r="J6" s="1051"/>
      <c r="K6" s="1051"/>
      <c r="L6" s="1047" t="s">
        <v>12</v>
      </c>
      <c r="M6" s="1047"/>
      <c r="N6" s="1047"/>
      <c r="O6" s="1047"/>
      <c r="P6" s="1047" t="s">
        <v>740</v>
      </c>
      <c r="Q6" s="1047" t="s">
        <v>15</v>
      </c>
    </row>
    <row r="7" spans="2:18" ht="37.5" customHeight="1">
      <c r="B7" s="1051"/>
      <c r="C7" s="1051"/>
      <c r="D7" s="1051"/>
      <c r="E7" s="1052"/>
      <c r="F7" s="1052" t="s">
        <v>687</v>
      </c>
      <c r="G7" s="1047" t="s">
        <v>688</v>
      </c>
      <c r="H7" s="1047" t="s">
        <v>14</v>
      </c>
      <c r="I7" s="1047" t="s">
        <v>686</v>
      </c>
      <c r="J7" s="1047" t="s">
        <v>687</v>
      </c>
      <c r="K7" s="1047" t="s">
        <v>688</v>
      </c>
      <c r="L7" s="1047" t="s">
        <v>78</v>
      </c>
      <c r="M7" s="1047" t="s">
        <v>79</v>
      </c>
      <c r="N7" s="1047"/>
      <c r="O7" s="1047" t="s">
        <v>80</v>
      </c>
      <c r="P7" s="1047"/>
      <c r="Q7" s="1047"/>
    </row>
    <row r="8" spans="2:18" ht="44.25" customHeight="1">
      <c r="B8" s="1051"/>
      <c r="C8" s="1051"/>
      <c r="D8" s="1051"/>
      <c r="E8" s="1052"/>
      <c r="F8" s="1052"/>
      <c r="G8" s="1047"/>
      <c r="H8" s="1047"/>
      <c r="I8" s="1047"/>
      <c r="J8" s="1047"/>
      <c r="K8" s="1047"/>
      <c r="L8" s="1047"/>
      <c r="M8" s="832" t="s">
        <v>694</v>
      </c>
      <c r="N8" s="832" t="s">
        <v>695</v>
      </c>
      <c r="O8" s="1047"/>
      <c r="P8" s="1047"/>
      <c r="Q8" s="1047"/>
    </row>
    <row r="9" spans="2:18" s="58" customFormat="1" ht="26.25" customHeight="1">
      <c r="B9" s="302">
        <v>1</v>
      </c>
      <c r="C9" s="302">
        <v>2</v>
      </c>
      <c r="D9" s="302">
        <v>3</v>
      </c>
      <c r="E9" s="302">
        <v>4</v>
      </c>
      <c r="F9" s="302">
        <v>5</v>
      </c>
      <c r="G9" s="302">
        <v>6</v>
      </c>
      <c r="H9" s="302">
        <v>7</v>
      </c>
      <c r="I9" s="302">
        <v>8</v>
      </c>
      <c r="J9" s="302">
        <v>9</v>
      </c>
      <c r="K9" s="302">
        <v>10</v>
      </c>
      <c r="L9" s="302" t="s">
        <v>719</v>
      </c>
      <c r="M9" s="302" t="s">
        <v>724</v>
      </c>
      <c r="N9" s="302" t="s">
        <v>725</v>
      </c>
      <c r="O9" s="302" t="s">
        <v>726</v>
      </c>
      <c r="P9" s="302" t="s">
        <v>767</v>
      </c>
      <c r="Q9" s="302">
        <v>16</v>
      </c>
      <c r="R9" s="799"/>
    </row>
    <row r="10" spans="2:18" s="768" customFormat="1" ht="33.75" hidden="1" customHeight="1">
      <c r="B10" s="16">
        <v>1</v>
      </c>
      <c r="C10" s="17" t="s">
        <v>73</v>
      </c>
      <c r="D10" s="16" t="s">
        <v>8</v>
      </c>
      <c r="E10" s="29"/>
      <c r="F10" s="29"/>
      <c r="G10" s="30"/>
      <c r="H10" s="30"/>
      <c r="I10" s="30"/>
      <c r="J10" s="30"/>
      <c r="K10" s="31"/>
      <c r="L10" s="41"/>
      <c r="M10" s="41"/>
      <c r="N10" s="41"/>
      <c r="O10" s="41"/>
      <c r="P10" s="41"/>
      <c r="Q10" s="30"/>
      <c r="R10" s="800"/>
    </row>
    <row r="11" spans="2:18" s="768" customFormat="1" ht="33.75" hidden="1" customHeight="1">
      <c r="B11" s="12"/>
      <c r="C11" s="8" t="s">
        <v>82</v>
      </c>
      <c r="D11" s="12"/>
      <c r="E11" s="32"/>
      <c r="F11" s="32"/>
      <c r="G11" s="32"/>
      <c r="H11" s="33"/>
      <c r="I11" s="33"/>
      <c r="J11" s="33"/>
      <c r="K11" s="34"/>
      <c r="L11" s="42"/>
      <c r="M11" s="42"/>
      <c r="N11" s="42"/>
      <c r="O11" s="42"/>
      <c r="P11" s="42"/>
      <c r="Q11" s="28"/>
      <c r="R11" s="800"/>
    </row>
    <row r="12" spans="2:18" ht="33.75" hidden="1" customHeight="1">
      <c r="B12" s="13" t="s">
        <v>21</v>
      </c>
      <c r="C12" s="7" t="s">
        <v>25</v>
      </c>
      <c r="D12" s="11" t="s">
        <v>8</v>
      </c>
      <c r="E12" s="9"/>
      <c r="F12" s="9"/>
      <c r="G12" s="9"/>
      <c r="H12" s="9"/>
      <c r="I12" s="9"/>
      <c r="J12" s="9"/>
      <c r="K12" s="9"/>
      <c r="L12" s="43"/>
      <c r="M12" s="44"/>
      <c r="N12" s="44"/>
      <c r="O12" s="44"/>
      <c r="P12" s="44"/>
      <c r="Q12" s="18"/>
    </row>
    <row r="13" spans="2:18" ht="33.75" hidden="1" customHeight="1">
      <c r="B13" s="13" t="s">
        <v>21</v>
      </c>
      <c r="C13" s="7" t="s">
        <v>26</v>
      </c>
      <c r="D13" s="11" t="s">
        <v>8</v>
      </c>
      <c r="E13" s="9"/>
      <c r="F13" s="9"/>
      <c r="G13" s="9"/>
      <c r="H13" s="9"/>
      <c r="I13" s="9"/>
      <c r="J13" s="9"/>
      <c r="K13" s="9"/>
      <c r="L13" s="43"/>
      <c r="M13" s="44"/>
      <c r="N13" s="44"/>
      <c r="O13" s="44"/>
      <c r="P13" s="44"/>
      <c r="Q13" s="18"/>
    </row>
    <row r="14" spans="2:18" ht="33.75" hidden="1" customHeight="1">
      <c r="B14" s="13" t="s">
        <v>21</v>
      </c>
      <c r="C14" s="7" t="s">
        <v>27</v>
      </c>
      <c r="D14" s="11" t="s">
        <v>8</v>
      </c>
      <c r="E14" s="9"/>
      <c r="F14" s="9"/>
      <c r="G14" s="9"/>
      <c r="H14" s="9"/>
      <c r="I14" s="9"/>
      <c r="J14" s="9"/>
      <c r="K14" s="9"/>
      <c r="L14" s="43"/>
      <c r="M14" s="44"/>
      <c r="N14" s="44"/>
      <c r="O14" s="44"/>
      <c r="P14" s="44"/>
      <c r="Q14" s="18"/>
    </row>
    <row r="15" spans="2:18" ht="33.75" hidden="1" customHeight="1">
      <c r="B15" s="682" t="s">
        <v>21</v>
      </c>
      <c r="C15" s="683" t="s">
        <v>28</v>
      </c>
      <c r="D15" s="684" t="s">
        <v>8</v>
      </c>
      <c r="E15" s="685"/>
      <c r="F15" s="685"/>
      <c r="G15" s="685"/>
      <c r="H15" s="685"/>
      <c r="I15" s="685"/>
      <c r="J15" s="685"/>
      <c r="K15" s="685"/>
      <c r="L15" s="686"/>
      <c r="M15" s="687"/>
      <c r="N15" s="687"/>
      <c r="O15" s="687"/>
      <c r="P15" s="687"/>
      <c r="Q15" s="688"/>
    </row>
    <row r="16" spans="2:18" s="768" customFormat="1" ht="33.75" customHeight="1">
      <c r="B16" s="689">
        <v>1</v>
      </c>
      <c r="C16" s="690" t="s">
        <v>768</v>
      </c>
      <c r="D16" s="689" t="s">
        <v>0</v>
      </c>
      <c r="E16" s="691">
        <v>40</v>
      </c>
      <c r="F16" s="691"/>
      <c r="G16" s="737">
        <v>43</v>
      </c>
      <c r="H16" s="691">
        <v>43</v>
      </c>
      <c r="I16" s="691">
        <v>47</v>
      </c>
      <c r="J16" s="691"/>
      <c r="K16" s="691">
        <v>47</v>
      </c>
      <c r="L16" s="692">
        <f>H16/E16</f>
        <v>1.075</v>
      </c>
      <c r="M16" s="693"/>
      <c r="N16" s="693">
        <f>H16/G16</f>
        <v>1</v>
      </c>
      <c r="O16" s="692">
        <f>K16/H16</f>
        <v>1.0930232558139534</v>
      </c>
      <c r="P16" s="839" t="str">
        <f>+IF(H16&gt;G16, "Vượt", IF(H16=G16, "Đạt", "Không đạt"))</f>
        <v>Đạt</v>
      </c>
      <c r="Q16" s="803"/>
      <c r="R16" s="800"/>
    </row>
    <row r="17" spans="2:19" s="768" customFormat="1" ht="33.75" customHeight="1">
      <c r="B17" s="20">
        <v>2</v>
      </c>
      <c r="C17" s="8" t="s">
        <v>29</v>
      </c>
      <c r="D17" s="12"/>
      <c r="E17" s="26"/>
      <c r="F17" s="26"/>
      <c r="G17" s="738"/>
      <c r="H17" s="25"/>
      <c r="I17" s="25"/>
      <c r="J17" s="25"/>
      <c r="K17" s="21"/>
      <c r="L17" s="42"/>
      <c r="M17" s="42"/>
      <c r="N17" s="42"/>
      <c r="O17" s="45"/>
      <c r="P17" s="840"/>
      <c r="Q17" s="804"/>
      <c r="R17" s="800"/>
    </row>
    <row r="18" spans="2:19" s="768" customFormat="1" ht="33.75" hidden="1" customHeight="1">
      <c r="B18" s="20" t="s">
        <v>21</v>
      </c>
      <c r="C18" s="6" t="s">
        <v>30</v>
      </c>
      <c r="D18" s="11" t="s">
        <v>8</v>
      </c>
      <c r="E18" s="10"/>
      <c r="F18" s="10"/>
      <c r="G18" s="22"/>
      <c r="H18" s="14"/>
      <c r="I18" s="14"/>
      <c r="J18" s="14"/>
      <c r="K18" s="22"/>
      <c r="L18" s="44"/>
      <c r="M18" s="44"/>
      <c r="N18" s="44"/>
      <c r="O18" s="43"/>
      <c r="P18" s="841"/>
      <c r="Q18" s="797"/>
      <c r="R18" s="801"/>
      <c r="S18" s="769"/>
    </row>
    <row r="19" spans="2:19" ht="33.75" customHeight="1">
      <c r="B19" s="13" t="s">
        <v>21</v>
      </c>
      <c r="C19" s="6" t="s">
        <v>83</v>
      </c>
      <c r="D19" s="11" t="s">
        <v>5</v>
      </c>
      <c r="E19" s="19">
        <v>31600</v>
      </c>
      <c r="F19" s="19">
        <v>28930</v>
      </c>
      <c r="G19" s="19">
        <v>28950</v>
      </c>
      <c r="H19" s="19">
        <v>30536.2</v>
      </c>
      <c r="I19" s="19">
        <v>27600</v>
      </c>
      <c r="J19" s="19">
        <v>28000</v>
      </c>
      <c r="K19" s="19">
        <v>28000</v>
      </c>
      <c r="L19" s="44">
        <f t="shared" ref="L19:L24" si="0">H19/E19</f>
        <v>0.9663354430379747</v>
      </c>
      <c r="M19" s="44">
        <f>H19/F19</f>
        <v>1.0555202212236432</v>
      </c>
      <c r="N19" s="44">
        <f>H19/G19</f>
        <v>1.054791018998273</v>
      </c>
      <c r="O19" s="43">
        <f t="shared" ref="O19:O24" si="1">K19/H19</f>
        <v>0.91694447901179577</v>
      </c>
      <c r="P19" s="841" t="str">
        <f>+IF(H19&gt;G19, "Vượt", IF(H19=G19, "Đạt", "Không đạt"))</f>
        <v>Vượt</v>
      </c>
      <c r="Q19" s="805"/>
      <c r="R19" s="949">
        <f>J19-K19</f>
        <v>0</v>
      </c>
      <c r="S19" s="770"/>
    </row>
    <row r="20" spans="2:19" ht="33.75" customHeight="1">
      <c r="B20" s="13" t="s">
        <v>21</v>
      </c>
      <c r="C20" s="50" t="s">
        <v>84</v>
      </c>
      <c r="D20" s="51" t="s">
        <v>10</v>
      </c>
      <c r="E20" s="9">
        <v>3248</v>
      </c>
      <c r="F20" s="9">
        <v>3332.6800000000003</v>
      </c>
      <c r="G20" s="9">
        <v>3333</v>
      </c>
      <c r="H20" s="9">
        <v>3368.87</v>
      </c>
      <c r="I20" s="9">
        <v>3392.4</v>
      </c>
      <c r="J20" s="14">
        <v>3455</v>
      </c>
      <c r="K20" s="10">
        <v>3455.87</v>
      </c>
      <c r="L20" s="43">
        <f t="shared" si="0"/>
        <v>1.0372136699507388</v>
      </c>
      <c r="M20" s="44">
        <f>H20/F20</f>
        <v>1.0108591283891641</v>
      </c>
      <c r="N20" s="44">
        <f>H20/G20</f>
        <v>1.0107620762076208</v>
      </c>
      <c r="O20" s="43">
        <f>K20/H20</f>
        <v>1.0258246830539617</v>
      </c>
      <c r="P20" s="841" t="str">
        <f t="shared" ref="P20" si="2">+IF(H20&gt;G20, "Vượt", IF(H20=G20, "Đạt", "Không đạt"))</f>
        <v>Vượt</v>
      </c>
      <c r="Q20" s="805"/>
      <c r="R20" s="950">
        <f>J20-K20</f>
        <v>-0.86999999999989086</v>
      </c>
      <c r="S20" s="770"/>
    </row>
    <row r="21" spans="2:19" s="58" customFormat="1" ht="33.75" customHeight="1">
      <c r="B21" s="40" t="s">
        <v>65</v>
      </c>
      <c r="C21" s="52" t="s">
        <v>85</v>
      </c>
      <c r="D21" s="53" t="s">
        <v>10</v>
      </c>
      <c r="E21" s="64">
        <v>91.8</v>
      </c>
      <c r="F21" s="64">
        <v>85</v>
      </c>
      <c r="G21" s="64">
        <v>85</v>
      </c>
      <c r="H21" s="64">
        <v>120.87</v>
      </c>
      <c r="I21" s="64">
        <v>80</v>
      </c>
      <c r="J21" s="64">
        <v>85</v>
      </c>
      <c r="K21" s="746">
        <v>87</v>
      </c>
      <c r="L21" s="54">
        <f t="shared" si="0"/>
        <v>1.3166666666666667</v>
      </c>
      <c r="M21" s="46">
        <f>H21/F21</f>
        <v>1.4220000000000002</v>
      </c>
      <c r="N21" s="46">
        <f>H21/G21</f>
        <v>1.4220000000000002</v>
      </c>
      <c r="O21" s="47">
        <f t="shared" si="1"/>
        <v>0.71978158351948374</v>
      </c>
      <c r="P21" s="842" t="str">
        <f>+IF(H21&gt;G21, "Vượt", IF(H21=G21, "Đạt", "Không đạt"))</f>
        <v>Vượt</v>
      </c>
      <c r="Q21" s="806"/>
      <c r="R21" s="951">
        <f t="shared" ref="R21:R76" si="3">J21-K21</f>
        <v>-2</v>
      </c>
      <c r="S21" s="771"/>
    </row>
    <row r="22" spans="2:19" ht="33.75" customHeight="1">
      <c r="B22" s="13" t="s">
        <v>21</v>
      </c>
      <c r="C22" s="50" t="s">
        <v>18</v>
      </c>
      <c r="D22" s="51" t="s">
        <v>8</v>
      </c>
      <c r="E22" s="62">
        <v>42.77</v>
      </c>
      <c r="F22" s="62">
        <v>42.2</v>
      </c>
      <c r="G22" s="62">
        <v>43.1</v>
      </c>
      <c r="H22" s="62">
        <v>43.25</v>
      </c>
      <c r="I22" s="62">
        <v>42.5</v>
      </c>
      <c r="J22" s="19">
        <v>43.4</v>
      </c>
      <c r="K22" s="19">
        <v>43.4</v>
      </c>
      <c r="L22" s="802">
        <f>H22-E22</f>
        <v>0.47999999999999687</v>
      </c>
      <c r="M22" s="62">
        <f>H22-F22</f>
        <v>1.0499999999999972</v>
      </c>
      <c r="N22" s="62">
        <f>H22-G22</f>
        <v>0.14999999999999858</v>
      </c>
      <c r="O22" s="802">
        <f>K22-H22</f>
        <v>0.14999999999999858</v>
      </c>
      <c r="P22" s="843" t="str">
        <f>+IF(H22&gt;G22, "Vượt", IF(H22=G22, "Đạt", "Không đạt"))</f>
        <v>Vượt</v>
      </c>
      <c r="Q22" s="805" t="s">
        <v>690</v>
      </c>
      <c r="R22" s="952">
        <f t="shared" si="3"/>
        <v>0</v>
      </c>
      <c r="S22" s="772"/>
    </row>
    <row r="23" spans="2:19" ht="33.75" customHeight="1">
      <c r="B23" s="13" t="s">
        <v>21</v>
      </c>
      <c r="C23" s="50" t="s">
        <v>72</v>
      </c>
      <c r="D23" s="51" t="s">
        <v>8</v>
      </c>
      <c r="E23" s="62">
        <v>8.2799999999999994</v>
      </c>
      <c r="F23" s="62">
        <v>5.2840405172011504</v>
      </c>
      <c r="G23" s="62">
        <v>5.57</v>
      </c>
      <c r="H23" s="62">
        <v>7.45</v>
      </c>
      <c r="I23" s="62">
        <v>5.5</v>
      </c>
      <c r="J23" s="62">
        <v>5.1310284078396791</v>
      </c>
      <c r="K23" s="62">
        <v>5.1310284078396791</v>
      </c>
      <c r="L23" s="765">
        <f>H23-E23</f>
        <v>-0.82999999999999918</v>
      </c>
      <c r="M23" s="765">
        <f>H23-F23</f>
        <v>2.1659594827988498</v>
      </c>
      <c r="N23" s="765">
        <f>H23-G23</f>
        <v>1.88</v>
      </c>
      <c r="O23" s="765">
        <f>K23-H23</f>
        <v>-2.3189715921603211</v>
      </c>
      <c r="P23" s="843" t="str">
        <f>+IF(H23&gt;G23, "Vượt", IF(H23=G23, "Đạt", "Không đạt"))</f>
        <v>Vượt</v>
      </c>
      <c r="Q23" s="805" t="s">
        <v>690</v>
      </c>
      <c r="R23" s="952">
        <f t="shared" si="3"/>
        <v>0</v>
      </c>
      <c r="S23" s="772"/>
    </row>
    <row r="24" spans="2:19" ht="33.75" customHeight="1">
      <c r="B24" s="13" t="s">
        <v>21</v>
      </c>
      <c r="C24" s="50" t="s">
        <v>31</v>
      </c>
      <c r="D24" s="51" t="s">
        <v>1</v>
      </c>
      <c r="E24" s="55">
        <v>9</v>
      </c>
      <c r="F24" s="55"/>
      <c r="G24" s="55">
        <v>9</v>
      </c>
      <c r="H24" s="55">
        <v>9</v>
      </c>
      <c r="I24" s="55">
        <v>9</v>
      </c>
      <c r="J24" s="55">
        <v>9</v>
      </c>
      <c r="K24" s="55">
        <v>9</v>
      </c>
      <c r="L24" s="44">
        <f t="shared" si="0"/>
        <v>1</v>
      </c>
      <c r="M24" s="765"/>
      <c r="N24" s="43">
        <f>H24/G24</f>
        <v>1</v>
      </c>
      <c r="O24" s="43">
        <f t="shared" si="1"/>
        <v>1</v>
      </c>
      <c r="P24" s="841" t="str">
        <f>+IF(H24&gt;G24, "Vượt", IF(H24=G24, "Đạt", "Không đạt"))</f>
        <v>Đạt</v>
      </c>
      <c r="Q24" s="797"/>
      <c r="R24" s="953">
        <f t="shared" si="3"/>
        <v>0</v>
      </c>
      <c r="S24" s="772"/>
    </row>
    <row r="25" spans="2:19" ht="33.75" hidden="1" customHeight="1">
      <c r="B25" s="13" t="s">
        <v>65</v>
      </c>
      <c r="C25" s="50" t="s">
        <v>74</v>
      </c>
      <c r="D25" s="51" t="s">
        <v>1</v>
      </c>
      <c r="E25" s="5"/>
      <c r="F25" s="5"/>
      <c r="G25" s="5"/>
      <c r="H25" s="5"/>
      <c r="I25" s="5"/>
      <c r="J25" s="5"/>
      <c r="K25" s="5"/>
      <c r="L25" s="44"/>
      <c r="M25" s="43"/>
      <c r="N25" s="43"/>
      <c r="O25" s="43"/>
      <c r="P25" s="841"/>
      <c r="Q25" s="797"/>
      <c r="R25" s="954">
        <f t="shared" si="3"/>
        <v>0</v>
      </c>
    </row>
    <row r="26" spans="2:19" ht="33.75" customHeight="1">
      <c r="B26" s="13" t="s">
        <v>21</v>
      </c>
      <c r="C26" s="50" t="s">
        <v>20</v>
      </c>
      <c r="D26" s="51" t="s">
        <v>8</v>
      </c>
      <c r="E26" s="19">
        <v>100</v>
      </c>
      <c r="F26" s="19"/>
      <c r="G26" s="19">
        <v>100</v>
      </c>
      <c r="H26" s="19">
        <v>100</v>
      </c>
      <c r="I26" s="19">
        <v>100</v>
      </c>
      <c r="J26" s="19">
        <v>100</v>
      </c>
      <c r="K26" s="19">
        <v>100</v>
      </c>
      <c r="L26" s="10">
        <f>H26-E26</f>
        <v>0</v>
      </c>
      <c r="M26" s="10"/>
      <c r="N26" s="10">
        <f>H26-G26</f>
        <v>0</v>
      </c>
      <c r="O26" s="10">
        <f>K26-H26</f>
        <v>0</v>
      </c>
      <c r="P26" s="841" t="str">
        <f>+IF(H26&gt;G26, "Vượt", IF(H26=G26, "Đạt", "Không đạt"))</f>
        <v>Đạt</v>
      </c>
      <c r="Q26" s="805" t="s">
        <v>690</v>
      </c>
      <c r="R26" s="949">
        <f t="shared" si="3"/>
        <v>0</v>
      </c>
      <c r="S26" s="773"/>
    </row>
    <row r="27" spans="2:19" s="768" customFormat="1" ht="33.75" customHeight="1">
      <c r="B27" s="12">
        <v>3</v>
      </c>
      <c r="C27" s="8" t="s">
        <v>4</v>
      </c>
      <c r="D27" s="12" t="s">
        <v>6</v>
      </c>
      <c r="E27" s="32">
        <v>52634</v>
      </c>
      <c r="F27" s="32">
        <v>60400</v>
      </c>
      <c r="G27" s="35">
        <v>66000</v>
      </c>
      <c r="H27" s="35">
        <v>66800</v>
      </c>
      <c r="I27" s="35">
        <v>57000</v>
      </c>
      <c r="J27" s="35">
        <v>68000</v>
      </c>
      <c r="K27" s="35">
        <v>68300</v>
      </c>
      <c r="L27" s="42">
        <f>H27/E27</f>
        <v>1.2691416194855036</v>
      </c>
      <c r="M27" s="45">
        <f>H27/F27</f>
        <v>1.1059602649006623</v>
      </c>
      <c r="N27" s="45">
        <f>H27/G27</f>
        <v>1.0121212121212122</v>
      </c>
      <c r="O27" s="45">
        <f>K27/H27</f>
        <v>1.0224550898203593</v>
      </c>
      <c r="P27" s="840" t="str">
        <f>+IF(H27&gt;G27, "Vượt", IF(H27=G27, "Đạt", "Không đạt"))</f>
        <v>Vượt</v>
      </c>
      <c r="Q27" s="804"/>
      <c r="R27" s="955">
        <f>J27-K27</f>
        <v>-300</v>
      </c>
    </row>
    <row r="28" spans="2:19" s="768" customFormat="1" ht="33.75" customHeight="1">
      <c r="B28" s="12">
        <v>4</v>
      </c>
      <c r="C28" s="8" t="s">
        <v>727</v>
      </c>
      <c r="D28" s="12"/>
      <c r="E28" s="26"/>
      <c r="F28" s="26"/>
      <c r="G28" s="34"/>
      <c r="H28" s="34"/>
      <c r="I28" s="34"/>
      <c r="J28" s="34"/>
      <c r="K28" s="34"/>
      <c r="L28" s="42"/>
      <c r="M28" s="42"/>
      <c r="N28" s="42"/>
      <c r="O28" s="45"/>
      <c r="P28" s="840"/>
      <c r="Q28" s="804"/>
      <c r="R28" s="956"/>
    </row>
    <row r="29" spans="2:19" ht="33.75" hidden="1" customHeight="1">
      <c r="B29" s="13" t="s">
        <v>21</v>
      </c>
      <c r="C29" s="6" t="s">
        <v>32</v>
      </c>
      <c r="D29" s="11" t="s">
        <v>66</v>
      </c>
      <c r="E29" s="9"/>
      <c r="F29" s="9"/>
      <c r="G29" s="9"/>
      <c r="H29" s="9"/>
      <c r="I29" s="9"/>
      <c r="J29" s="9"/>
      <c r="K29" s="9"/>
      <c r="L29" s="43"/>
      <c r="M29" s="43"/>
      <c r="N29" s="43"/>
      <c r="O29" s="43"/>
      <c r="P29" s="841"/>
      <c r="Q29" s="797"/>
      <c r="R29" s="950">
        <f t="shared" si="3"/>
        <v>0</v>
      </c>
      <c r="S29" s="772"/>
    </row>
    <row r="30" spans="2:19" ht="33.75" customHeight="1">
      <c r="B30" s="13" t="s">
        <v>21</v>
      </c>
      <c r="C30" s="6" t="s">
        <v>33</v>
      </c>
      <c r="D30" s="11" t="s">
        <v>8</v>
      </c>
      <c r="E30" s="9">
        <v>22.98</v>
      </c>
      <c r="F30" s="9"/>
      <c r="G30" s="9"/>
      <c r="H30" s="696">
        <v>22.4</v>
      </c>
      <c r="I30" s="696"/>
      <c r="J30" s="696"/>
      <c r="K30" s="9">
        <v>25.29</v>
      </c>
      <c r="L30" s="9">
        <f>H30-E30</f>
        <v>-0.58000000000000185</v>
      </c>
      <c r="M30" s="9"/>
      <c r="N30" s="9"/>
      <c r="O30" s="9">
        <f>K30-H30</f>
        <v>2.8900000000000006</v>
      </c>
      <c r="P30" s="841"/>
      <c r="Q30" s="797" t="s">
        <v>690</v>
      </c>
      <c r="R30" s="957">
        <f t="shared" si="3"/>
        <v>-25.29</v>
      </c>
      <c r="S30" s="772"/>
    </row>
    <row r="31" spans="2:19" ht="33.75" customHeight="1">
      <c r="B31" s="56" t="s">
        <v>21</v>
      </c>
      <c r="C31" s="6" t="s">
        <v>68</v>
      </c>
      <c r="D31" s="57" t="s">
        <v>67</v>
      </c>
      <c r="E31" s="9">
        <v>3.5</v>
      </c>
      <c r="F31" s="9"/>
      <c r="G31" s="9">
        <v>4.29</v>
      </c>
      <c r="H31" s="9">
        <v>4.29</v>
      </c>
      <c r="I31" s="9">
        <v>5.38</v>
      </c>
      <c r="J31" s="9"/>
      <c r="K31" s="9">
        <v>5.38</v>
      </c>
      <c r="L31" s="43">
        <f>H31/E31</f>
        <v>1.2257142857142858</v>
      </c>
      <c r="M31" s="43"/>
      <c r="N31" s="43">
        <f>H31/G31</f>
        <v>1</v>
      </c>
      <c r="O31" s="43">
        <f>K31/H31</f>
        <v>1.254079254079254</v>
      </c>
      <c r="P31" s="841" t="str">
        <f>+IF(H31&gt;G31, "Vượt", IF(H31=G31, "Đạt", "Không đạt"))</f>
        <v>Đạt</v>
      </c>
      <c r="Q31" s="797"/>
      <c r="R31" s="950">
        <f t="shared" si="3"/>
        <v>-5.38</v>
      </c>
    </row>
    <row r="32" spans="2:19" ht="33.75" hidden="1" customHeight="1">
      <c r="B32" s="13" t="s">
        <v>21</v>
      </c>
      <c r="C32" s="6" t="s">
        <v>34</v>
      </c>
      <c r="D32" s="11" t="s">
        <v>8</v>
      </c>
      <c r="E32" s="15"/>
      <c r="F32" s="15"/>
      <c r="G32" s="10"/>
      <c r="H32" s="15"/>
      <c r="I32" s="15"/>
      <c r="J32" s="15"/>
      <c r="K32" s="10"/>
      <c r="L32" s="43"/>
      <c r="M32" s="44"/>
      <c r="N32" s="44"/>
      <c r="O32" s="43"/>
      <c r="P32" s="841" t="str">
        <f t="shared" ref="P32:P59" si="4">+IF(H32&gt;G32, "Vượt", IF(H32=G32, "Đạt", "Không đạt"))</f>
        <v>Đạt</v>
      </c>
      <c r="Q32" s="797"/>
      <c r="R32" s="958">
        <f t="shared" si="3"/>
        <v>0</v>
      </c>
    </row>
    <row r="33" spans="2:19" ht="33.75" hidden="1" customHeight="1">
      <c r="B33" s="13" t="s">
        <v>21</v>
      </c>
      <c r="C33" s="6" t="s">
        <v>35</v>
      </c>
      <c r="D33" s="11" t="s">
        <v>8</v>
      </c>
      <c r="E33" s="9"/>
      <c r="F33" s="9"/>
      <c r="G33" s="10"/>
      <c r="H33" s="10"/>
      <c r="I33" s="10"/>
      <c r="J33" s="10"/>
      <c r="K33" s="10"/>
      <c r="L33" s="43"/>
      <c r="M33" s="44"/>
      <c r="N33" s="44"/>
      <c r="O33" s="43"/>
      <c r="P33" s="841" t="str">
        <f t="shared" si="4"/>
        <v>Đạt</v>
      </c>
      <c r="Q33" s="797"/>
      <c r="R33" s="959">
        <f t="shared" si="3"/>
        <v>0</v>
      </c>
      <c r="S33" s="772"/>
    </row>
    <row r="34" spans="2:19" s="768" customFormat="1" ht="33.75" customHeight="1">
      <c r="B34" s="12">
        <v>5</v>
      </c>
      <c r="C34" s="24" t="s">
        <v>36</v>
      </c>
      <c r="D34" s="12"/>
      <c r="E34" s="26"/>
      <c r="F34" s="26"/>
      <c r="G34" s="25"/>
      <c r="H34" s="23"/>
      <c r="I34" s="23"/>
      <c r="J34" s="23"/>
      <c r="K34" s="25"/>
      <c r="L34" s="42"/>
      <c r="M34" s="42"/>
      <c r="N34" s="42"/>
      <c r="O34" s="45"/>
      <c r="P34" s="840"/>
      <c r="Q34" s="804"/>
      <c r="R34" s="960"/>
    </row>
    <row r="35" spans="2:19" ht="33.75" customHeight="1">
      <c r="B35" s="13" t="s">
        <v>21</v>
      </c>
      <c r="C35" s="7" t="s">
        <v>37</v>
      </c>
      <c r="D35" s="11" t="s">
        <v>8</v>
      </c>
      <c r="E35" s="10">
        <v>100</v>
      </c>
      <c r="F35" s="10"/>
      <c r="G35" s="10">
        <v>98.6</v>
      </c>
      <c r="H35" s="10">
        <v>100</v>
      </c>
      <c r="I35" s="10"/>
      <c r="J35" s="10">
        <v>100</v>
      </c>
      <c r="K35" s="10">
        <v>100</v>
      </c>
      <c r="L35" s="10">
        <f t="shared" ref="L35:L41" si="5">H35-E35</f>
        <v>0</v>
      </c>
      <c r="M35" s="10"/>
      <c r="N35" s="10">
        <f t="shared" ref="N35:N41" si="6">H35-G35</f>
        <v>1.4000000000000057</v>
      </c>
      <c r="O35" s="10">
        <f t="shared" ref="O35:O41" si="7">K35-H35</f>
        <v>0</v>
      </c>
      <c r="P35" s="835" t="str">
        <f>+IF(H35&gt;G35, "Vượt", IF(H35=G35, "Đạt", "Không đạt"))</f>
        <v>Vượt</v>
      </c>
      <c r="Q35" s="805" t="s">
        <v>690</v>
      </c>
      <c r="R35" s="959">
        <f t="shared" si="3"/>
        <v>0</v>
      </c>
    </row>
    <row r="36" spans="2:19" ht="33.75" customHeight="1">
      <c r="B36" s="13" t="s">
        <v>21</v>
      </c>
      <c r="C36" s="7" t="s">
        <v>38</v>
      </c>
      <c r="D36" s="11" t="s">
        <v>8</v>
      </c>
      <c r="E36" s="10">
        <v>99.7</v>
      </c>
      <c r="F36" s="10"/>
      <c r="G36" s="10">
        <v>99.7</v>
      </c>
      <c r="H36" s="10">
        <v>99.7</v>
      </c>
      <c r="I36" s="10"/>
      <c r="J36" s="10">
        <v>99.666134417186825</v>
      </c>
      <c r="K36" s="10">
        <v>99.7</v>
      </c>
      <c r="L36" s="10">
        <f t="shared" si="5"/>
        <v>0</v>
      </c>
      <c r="M36" s="10"/>
      <c r="N36" s="10">
        <f t="shared" si="6"/>
        <v>0</v>
      </c>
      <c r="O36" s="10">
        <f t="shared" si="7"/>
        <v>0</v>
      </c>
      <c r="P36" s="835" t="str">
        <f>+IF(H36&gt;G36, "Vượt", IF(H36=G36, "Đạt", "Không đạt"))</f>
        <v>Đạt</v>
      </c>
      <c r="Q36" s="805" t="s">
        <v>690</v>
      </c>
      <c r="R36" s="959">
        <f t="shared" si="3"/>
        <v>-3.3865582813177753E-2</v>
      </c>
    </row>
    <row r="37" spans="2:19" s="58" customFormat="1" ht="33.75" customHeight="1">
      <c r="B37" s="13" t="s">
        <v>21</v>
      </c>
      <c r="C37" s="7" t="s">
        <v>39</v>
      </c>
      <c r="D37" s="11" t="s">
        <v>8</v>
      </c>
      <c r="E37" s="9">
        <v>97</v>
      </c>
      <c r="F37" s="9"/>
      <c r="G37" s="15">
        <v>97</v>
      </c>
      <c r="H37" s="15">
        <v>97</v>
      </c>
      <c r="I37" s="15"/>
      <c r="J37" s="15"/>
      <c r="K37" s="15">
        <v>97</v>
      </c>
      <c r="L37" s="10">
        <f t="shared" si="5"/>
        <v>0</v>
      </c>
      <c r="M37" s="10"/>
      <c r="N37" s="10">
        <f t="shared" si="6"/>
        <v>0</v>
      </c>
      <c r="O37" s="10">
        <f t="shared" si="7"/>
        <v>0</v>
      </c>
      <c r="P37" s="835" t="str">
        <f>+IF(H37&gt;G37, "Vượt", IF(H37=G37, "Đạt", "Không đạt"))</f>
        <v>Đạt</v>
      </c>
      <c r="Q37" s="805" t="s">
        <v>690</v>
      </c>
      <c r="R37" s="958">
        <f t="shared" si="3"/>
        <v>-97</v>
      </c>
    </row>
    <row r="38" spans="2:19" s="58" customFormat="1" ht="33.75" customHeight="1">
      <c r="B38" s="13" t="s">
        <v>21</v>
      </c>
      <c r="C38" s="7" t="s">
        <v>40</v>
      </c>
      <c r="D38" s="11" t="s">
        <v>8</v>
      </c>
      <c r="E38" s="10">
        <v>100</v>
      </c>
      <c r="F38" s="10">
        <v>85</v>
      </c>
      <c r="G38" s="10">
        <v>100</v>
      </c>
      <c r="H38" s="10">
        <v>100</v>
      </c>
      <c r="I38" s="10"/>
      <c r="J38" s="10">
        <v>87</v>
      </c>
      <c r="K38" s="10">
        <v>100</v>
      </c>
      <c r="L38" s="10">
        <f t="shared" si="5"/>
        <v>0</v>
      </c>
      <c r="M38" s="10">
        <f t="shared" ref="M38" si="8">H38-F38</f>
        <v>15</v>
      </c>
      <c r="N38" s="10">
        <f t="shared" si="6"/>
        <v>0</v>
      </c>
      <c r="O38" s="10">
        <f t="shared" si="7"/>
        <v>0</v>
      </c>
      <c r="P38" s="835" t="str">
        <f t="shared" si="4"/>
        <v>Đạt</v>
      </c>
      <c r="Q38" s="805" t="s">
        <v>690</v>
      </c>
      <c r="R38" s="959">
        <f t="shared" si="3"/>
        <v>-13</v>
      </c>
    </row>
    <row r="39" spans="2:19" s="58" customFormat="1" ht="33.75" customHeight="1">
      <c r="B39" s="13" t="s">
        <v>65</v>
      </c>
      <c r="C39" s="7" t="s">
        <v>87</v>
      </c>
      <c r="D39" s="11" t="s">
        <v>8</v>
      </c>
      <c r="E39" s="9">
        <v>3.75</v>
      </c>
      <c r="F39" s="10"/>
      <c r="G39" s="10">
        <v>12</v>
      </c>
      <c r="H39" s="10">
        <v>12</v>
      </c>
      <c r="I39" s="10">
        <v>18</v>
      </c>
      <c r="J39" s="10"/>
      <c r="K39" s="10">
        <v>18</v>
      </c>
      <c r="L39" s="10">
        <f>H39-E39</f>
        <v>8.25</v>
      </c>
      <c r="M39" s="10"/>
      <c r="N39" s="10">
        <f>H39-G39</f>
        <v>0</v>
      </c>
      <c r="O39" s="10">
        <f t="shared" si="7"/>
        <v>6</v>
      </c>
      <c r="P39" s="835" t="str">
        <f>+IF(H39&gt;G39, "Vượt", IF(H39=G39, "Đạt", "Không đạt"))</f>
        <v>Đạt</v>
      </c>
      <c r="Q39" s="805" t="s">
        <v>690</v>
      </c>
      <c r="R39" s="959">
        <f t="shared" si="3"/>
        <v>-18</v>
      </c>
    </row>
    <row r="40" spans="2:19" s="58" customFormat="1" ht="33.75" customHeight="1">
      <c r="B40" s="13" t="s">
        <v>21</v>
      </c>
      <c r="C40" s="7" t="s">
        <v>41</v>
      </c>
      <c r="D40" s="11" t="s">
        <v>8</v>
      </c>
      <c r="E40" s="10">
        <v>100</v>
      </c>
      <c r="F40" s="10"/>
      <c r="G40" s="15">
        <v>100</v>
      </c>
      <c r="H40" s="15">
        <v>100</v>
      </c>
      <c r="I40" s="15"/>
      <c r="J40" s="15">
        <v>100</v>
      </c>
      <c r="K40" s="15">
        <v>100</v>
      </c>
      <c r="L40" s="10">
        <f t="shared" si="5"/>
        <v>0</v>
      </c>
      <c r="M40" s="10"/>
      <c r="N40" s="10">
        <f t="shared" si="6"/>
        <v>0</v>
      </c>
      <c r="O40" s="10">
        <f t="shared" si="7"/>
        <v>0</v>
      </c>
      <c r="P40" s="835" t="str">
        <f t="shared" si="4"/>
        <v>Đạt</v>
      </c>
      <c r="Q40" s="805" t="s">
        <v>690</v>
      </c>
      <c r="R40" s="958">
        <f t="shared" si="3"/>
        <v>0</v>
      </c>
    </row>
    <row r="41" spans="2:19" s="58" customFormat="1" ht="33.75" customHeight="1">
      <c r="B41" s="13" t="s">
        <v>21</v>
      </c>
      <c r="C41" s="7" t="s">
        <v>42</v>
      </c>
      <c r="D41" s="11" t="s">
        <v>8</v>
      </c>
      <c r="E41" s="10">
        <v>100</v>
      </c>
      <c r="F41" s="10"/>
      <c r="G41" s="15">
        <v>100</v>
      </c>
      <c r="H41" s="15">
        <v>100</v>
      </c>
      <c r="I41" s="15"/>
      <c r="J41" s="15">
        <v>100</v>
      </c>
      <c r="K41" s="15">
        <v>100</v>
      </c>
      <c r="L41" s="10">
        <f t="shared" si="5"/>
        <v>0</v>
      </c>
      <c r="M41" s="10"/>
      <c r="N41" s="10">
        <f t="shared" si="6"/>
        <v>0</v>
      </c>
      <c r="O41" s="10">
        <f t="shared" si="7"/>
        <v>0</v>
      </c>
      <c r="P41" s="835" t="str">
        <f>+IF(H41&gt;G41, "Vượt", IF(H41=G41, "Đạt", "Không đạt"))</f>
        <v>Đạt</v>
      </c>
      <c r="Q41" s="805" t="s">
        <v>690</v>
      </c>
      <c r="R41" s="958">
        <f t="shared" si="3"/>
        <v>0</v>
      </c>
    </row>
    <row r="42" spans="2:19" s="774" customFormat="1" ht="33.75" customHeight="1">
      <c r="B42" s="12">
        <v>6</v>
      </c>
      <c r="C42" s="24" t="s">
        <v>22</v>
      </c>
      <c r="D42" s="12"/>
      <c r="E42" s="26"/>
      <c r="F42" s="26"/>
      <c r="G42" s="36"/>
      <c r="H42" s="36"/>
      <c r="I42" s="36"/>
      <c r="J42" s="36"/>
      <c r="K42" s="36"/>
      <c r="L42" s="42"/>
      <c r="M42" s="42"/>
      <c r="N42" s="42"/>
      <c r="O42" s="45"/>
      <c r="P42" s="840"/>
      <c r="Q42" s="804"/>
      <c r="R42" s="961"/>
    </row>
    <row r="43" spans="2:19" s="58" customFormat="1" ht="33.75" customHeight="1">
      <c r="B43" s="13" t="s">
        <v>21</v>
      </c>
      <c r="C43" s="7" t="s">
        <v>43</v>
      </c>
      <c r="D43" s="11" t="s">
        <v>1</v>
      </c>
      <c r="E43" s="14">
        <v>10</v>
      </c>
      <c r="F43" s="14">
        <v>10</v>
      </c>
      <c r="G43" s="14">
        <v>10</v>
      </c>
      <c r="H43" s="14">
        <v>10</v>
      </c>
      <c r="I43" s="14">
        <v>10</v>
      </c>
      <c r="J43" s="14">
        <v>10</v>
      </c>
      <c r="K43" s="14">
        <v>10</v>
      </c>
      <c r="L43" s="43">
        <f t="shared" ref="L43:L61" si="9">H43/E43</f>
        <v>1</v>
      </c>
      <c r="M43" s="44">
        <f>H43/F43</f>
        <v>1</v>
      </c>
      <c r="N43" s="44">
        <f>H43/G43</f>
        <v>1</v>
      </c>
      <c r="O43" s="43">
        <f t="shared" ref="O43:O61" si="10">K43/H43</f>
        <v>1</v>
      </c>
      <c r="P43" s="841" t="str">
        <f>+IF(H43&gt;G43, "Vượt", IF(H43=G43, "Đạt", "Không đạt"))</f>
        <v>Đạt</v>
      </c>
      <c r="Q43" s="797"/>
      <c r="R43" s="225">
        <f t="shared" si="3"/>
        <v>0</v>
      </c>
    </row>
    <row r="44" spans="2:19" s="58" customFormat="1" ht="47.25">
      <c r="B44" s="13" t="s">
        <v>21</v>
      </c>
      <c r="C44" s="7" t="s">
        <v>44</v>
      </c>
      <c r="D44" s="11" t="s">
        <v>8</v>
      </c>
      <c r="E44" s="10">
        <v>100</v>
      </c>
      <c r="F44" s="10"/>
      <c r="G44" s="10">
        <v>100</v>
      </c>
      <c r="H44" s="10">
        <v>100</v>
      </c>
      <c r="I44" s="10">
        <v>100</v>
      </c>
      <c r="J44" s="10">
        <v>100</v>
      </c>
      <c r="K44" s="10">
        <v>100</v>
      </c>
      <c r="L44" s="10">
        <f t="shared" ref="L44:L49" si="11">H44-E44</f>
        <v>0</v>
      </c>
      <c r="M44" s="10"/>
      <c r="N44" s="10">
        <f t="shared" ref="N44:N49" si="12">H44-G44</f>
        <v>0</v>
      </c>
      <c r="O44" s="10">
        <f t="shared" ref="O44:O49" si="13">K44-H44</f>
        <v>0</v>
      </c>
      <c r="P44" s="835" t="str">
        <f t="shared" ref="P44:P49" si="14">+IF(H44&gt;G44, "Vượt", IF(H44=G44, "Đạt", "Không đạt"))</f>
        <v>Đạt</v>
      </c>
      <c r="Q44" s="805" t="s">
        <v>690</v>
      </c>
      <c r="R44" s="959">
        <f t="shared" si="3"/>
        <v>0</v>
      </c>
    </row>
    <row r="45" spans="2:19" s="58" customFormat="1" ht="33.75" customHeight="1">
      <c r="B45" s="13" t="s">
        <v>21</v>
      </c>
      <c r="C45" s="7" t="s">
        <v>45</v>
      </c>
      <c r="D45" s="11" t="s">
        <v>8</v>
      </c>
      <c r="E45" s="10">
        <v>99.5</v>
      </c>
      <c r="F45" s="10"/>
      <c r="G45" s="10">
        <v>99.7</v>
      </c>
      <c r="H45" s="10">
        <v>99.9</v>
      </c>
      <c r="I45" s="10"/>
      <c r="J45" s="10">
        <v>98.5</v>
      </c>
      <c r="K45" s="15">
        <v>98.5</v>
      </c>
      <c r="L45" s="10">
        <f t="shared" si="11"/>
        <v>0.40000000000000568</v>
      </c>
      <c r="M45" s="10"/>
      <c r="N45" s="10">
        <f t="shared" si="12"/>
        <v>0.20000000000000284</v>
      </c>
      <c r="O45" s="10">
        <f t="shared" si="13"/>
        <v>-1.4000000000000057</v>
      </c>
      <c r="P45" s="835" t="str">
        <f t="shared" si="14"/>
        <v>Vượt</v>
      </c>
      <c r="Q45" s="805" t="s">
        <v>690</v>
      </c>
      <c r="R45" s="959">
        <f t="shared" si="3"/>
        <v>0</v>
      </c>
    </row>
    <row r="46" spans="2:19" s="58" customFormat="1" ht="33.75" customHeight="1">
      <c r="B46" s="13" t="s">
        <v>21</v>
      </c>
      <c r="C46" s="7" t="s">
        <v>46</v>
      </c>
      <c r="D46" s="11" t="s">
        <v>8</v>
      </c>
      <c r="E46" s="10">
        <v>99.9</v>
      </c>
      <c r="F46" s="10"/>
      <c r="G46" s="10">
        <v>99.9</v>
      </c>
      <c r="H46" s="10">
        <v>99.9</v>
      </c>
      <c r="I46" s="10"/>
      <c r="J46" s="10">
        <v>99.9</v>
      </c>
      <c r="K46" s="15">
        <v>99.9</v>
      </c>
      <c r="L46" s="10">
        <f t="shared" si="11"/>
        <v>0</v>
      </c>
      <c r="M46" s="10"/>
      <c r="N46" s="10">
        <f t="shared" si="12"/>
        <v>0</v>
      </c>
      <c r="O46" s="10">
        <f t="shared" si="13"/>
        <v>0</v>
      </c>
      <c r="P46" s="835" t="str">
        <f t="shared" si="14"/>
        <v>Đạt</v>
      </c>
      <c r="Q46" s="805" t="s">
        <v>690</v>
      </c>
      <c r="R46" s="959">
        <f t="shared" si="3"/>
        <v>0</v>
      </c>
    </row>
    <row r="47" spans="2:19" s="768" customFormat="1" ht="33.75" customHeight="1">
      <c r="B47" s="13" t="s">
        <v>21</v>
      </c>
      <c r="C47" s="7" t="s">
        <v>47</v>
      </c>
      <c r="D47" s="11" t="s">
        <v>8</v>
      </c>
      <c r="E47" s="10">
        <v>96.8</v>
      </c>
      <c r="F47" s="10"/>
      <c r="G47" s="10">
        <v>95.6</v>
      </c>
      <c r="H47" s="10">
        <v>95.6</v>
      </c>
      <c r="I47" s="10"/>
      <c r="J47" s="10">
        <v>96</v>
      </c>
      <c r="K47" s="15">
        <v>96</v>
      </c>
      <c r="L47" s="10">
        <f t="shared" si="11"/>
        <v>-1.2000000000000028</v>
      </c>
      <c r="M47" s="10"/>
      <c r="N47" s="10">
        <f t="shared" si="12"/>
        <v>0</v>
      </c>
      <c r="O47" s="10">
        <f t="shared" si="13"/>
        <v>0.40000000000000568</v>
      </c>
      <c r="P47" s="835" t="str">
        <f t="shared" si="14"/>
        <v>Đạt</v>
      </c>
      <c r="Q47" s="805" t="s">
        <v>690</v>
      </c>
      <c r="R47" s="959">
        <f t="shared" si="3"/>
        <v>0</v>
      </c>
    </row>
    <row r="48" spans="2:19" ht="33.75" customHeight="1">
      <c r="B48" s="13" t="s">
        <v>21</v>
      </c>
      <c r="C48" s="7" t="s">
        <v>48</v>
      </c>
      <c r="D48" s="11" t="s">
        <v>8</v>
      </c>
      <c r="E48" s="10">
        <v>96</v>
      </c>
      <c r="F48" s="10"/>
      <c r="G48" s="10">
        <v>97.8</v>
      </c>
      <c r="H48" s="10">
        <v>99.4</v>
      </c>
      <c r="I48" s="10"/>
      <c r="J48" s="10">
        <v>55</v>
      </c>
      <c r="K48" s="15">
        <v>96</v>
      </c>
      <c r="L48" s="10">
        <f t="shared" si="11"/>
        <v>3.4000000000000057</v>
      </c>
      <c r="M48" s="10"/>
      <c r="N48" s="10">
        <f t="shared" si="12"/>
        <v>1.6000000000000085</v>
      </c>
      <c r="O48" s="10">
        <f>K48-H48</f>
        <v>-3.4000000000000057</v>
      </c>
      <c r="P48" s="835" t="str">
        <f t="shared" si="14"/>
        <v>Vượt</v>
      </c>
      <c r="Q48" s="805" t="s">
        <v>690</v>
      </c>
      <c r="R48" s="959">
        <f t="shared" si="3"/>
        <v>-41</v>
      </c>
    </row>
    <row r="49" spans="2:20" ht="33.75" customHeight="1">
      <c r="B49" s="13" t="s">
        <v>21</v>
      </c>
      <c r="C49" s="7" t="s">
        <v>71</v>
      </c>
      <c r="D49" s="11" t="s">
        <v>8</v>
      </c>
      <c r="E49" s="10">
        <v>76.5</v>
      </c>
      <c r="F49" s="10">
        <v>76.5</v>
      </c>
      <c r="G49" s="10">
        <v>76.5</v>
      </c>
      <c r="H49" s="10">
        <v>76.5</v>
      </c>
      <c r="I49" s="10">
        <v>76.5</v>
      </c>
      <c r="J49" s="10">
        <v>76.470588235294116</v>
      </c>
      <c r="K49" s="10">
        <v>76.5</v>
      </c>
      <c r="L49" s="10">
        <f t="shared" si="11"/>
        <v>0</v>
      </c>
      <c r="M49" s="10">
        <f>H49-F49</f>
        <v>0</v>
      </c>
      <c r="N49" s="10">
        <f t="shared" si="12"/>
        <v>0</v>
      </c>
      <c r="O49" s="10">
        <f t="shared" si="13"/>
        <v>0</v>
      </c>
      <c r="P49" s="835" t="str">
        <f t="shared" si="14"/>
        <v>Đạt</v>
      </c>
      <c r="Q49" s="805" t="s">
        <v>690</v>
      </c>
      <c r="R49" s="959">
        <f t="shared" si="3"/>
        <v>-2.9411764705884025E-2</v>
      </c>
    </row>
    <row r="50" spans="2:20" s="768" customFormat="1" ht="33.75" customHeight="1">
      <c r="B50" s="12">
        <v>7</v>
      </c>
      <c r="C50" s="24" t="s">
        <v>70</v>
      </c>
      <c r="D50" s="12"/>
      <c r="E50" s="26"/>
      <c r="F50" s="26"/>
      <c r="G50" s="37"/>
      <c r="H50" s="37"/>
      <c r="I50" s="37"/>
      <c r="J50" s="37"/>
      <c r="K50" s="37"/>
      <c r="L50" s="48"/>
      <c r="M50" s="42"/>
      <c r="N50" s="42"/>
      <c r="O50" s="45"/>
      <c r="P50" s="840"/>
      <c r="Q50" s="804"/>
      <c r="R50" s="962"/>
    </row>
    <row r="51" spans="2:20" ht="33.75" customHeight="1">
      <c r="B51" s="13" t="s">
        <v>21</v>
      </c>
      <c r="C51" s="7" t="s">
        <v>49</v>
      </c>
      <c r="D51" s="11" t="s">
        <v>8</v>
      </c>
      <c r="E51" s="9"/>
      <c r="F51" s="9"/>
      <c r="G51" s="10">
        <v>40</v>
      </c>
      <c r="H51" s="10">
        <v>40</v>
      </c>
      <c r="I51" s="10"/>
      <c r="J51" s="10">
        <v>50</v>
      </c>
      <c r="K51" s="10">
        <v>50</v>
      </c>
      <c r="L51" s="10"/>
      <c r="M51" s="10"/>
      <c r="N51" s="10">
        <f>H51-G51</f>
        <v>0</v>
      </c>
      <c r="O51" s="10">
        <f>K51-H51</f>
        <v>10</v>
      </c>
      <c r="P51" s="835" t="str">
        <f>+IF(H51&gt;G51, "Vượt", IF(H51=G51, "Đạt", "Không đạt"))</f>
        <v>Đạt</v>
      </c>
      <c r="Q51" s="805" t="s">
        <v>690</v>
      </c>
      <c r="R51" s="959">
        <f t="shared" si="3"/>
        <v>0</v>
      </c>
    </row>
    <row r="52" spans="2:20" ht="33.75" customHeight="1">
      <c r="B52" s="13" t="s">
        <v>21</v>
      </c>
      <c r="C52" s="7" t="s">
        <v>86</v>
      </c>
      <c r="D52" s="11" t="s">
        <v>69</v>
      </c>
      <c r="E52" s="10">
        <v>6.5</v>
      </c>
      <c r="F52" s="10">
        <v>7.2</v>
      </c>
      <c r="G52" s="10">
        <v>8.1999999999999993</v>
      </c>
      <c r="H52" s="10">
        <v>7.3</v>
      </c>
      <c r="I52" s="10"/>
      <c r="J52" s="10">
        <v>7.5823573064885617</v>
      </c>
      <c r="K52" s="989">
        <v>7.6</v>
      </c>
      <c r="L52" s="44">
        <f t="shared" si="9"/>
        <v>1.1230769230769231</v>
      </c>
      <c r="M52" s="44">
        <f>H52/F52</f>
        <v>1.0138888888888888</v>
      </c>
      <c r="N52" s="44">
        <f>H52/G52</f>
        <v>0.8902439024390244</v>
      </c>
      <c r="O52" s="43">
        <f t="shared" si="10"/>
        <v>1.0410958904109588</v>
      </c>
      <c r="P52" s="841" t="str">
        <f>+IF(H52&gt;G52, "Vượt", IF(H52=G52, "Đạt", "Không đạt"))</f>
        <v>Không đạt</v>
      </c>
      <c r="Q52" s="797"/>
      <c r="R52" s="959">
        <f t="shared" si="3"/>
        <v>-1.764269351143799E-2</v>
      </c>
    </row>
    <row r="53" spans="2:20" ht="33.75" customHeight="1">
      <c r="B53" s="13" t="s">
        <v>21</v>
      </c>
      <c r="C53" s="7" t="s">
        <v>50</v>
      </c>
      <c r="D53" s="61" t="s">
        <v>9</v>
      </c>
      <c r="E53" s="9">
        <v>0.5</v>
      </c>
      <c r="F53" s="9">
        <v>0.4</v>
      </c>
      <c r="G53" s="9">
        <v>0.5</v>
      </c>
      <c r="H53" s="9">
        <v>0.5</v>
      </c>
      <c r="I53" s="9">
        <v>0.5</v>
      </c>
      <c r="J53" s="9">
        <v>0.4</v>
      </c>
      <c r="K53" s="9">
        <v>0.5</v>
      </c>
      <c r="L53" s="10">
        <f t="shared" ref="L53" si="15">H53-E53</f>
        <v>0</v>
      </c>
      <c r="M53" s="10">
        <f t="shared" ref="M53:N53" si="16">H53-G53</f>
        <v>0</v>
      </c>
      <c r="N53" s="10">
        <f t="shared" si="16"/>
        <v>0</v>
      </c>
      <c r="O53" s="10">
        <f t="shared" ref="O53" si="17">K53-H53</f>
        <v>0</v>
      </c>
      <c r="P53" s="835" t="str">
        <f>+IF(H53&gt;G53, "Vượt", IF(H53=G53, "Đạt", "Không đạt"))</f>
        <v>Đạt</v>
      </c>
      <c r="Q53" s="805" t="s">
        <v>690</v>
      </c>
      <c r="R53" s="950">
        <f t="shared" si="3"/>
        <v>-9.9999999999999978E-2</v>
      </c>
      <c r="S53" s="772"/>
      <c r="T53" s="772"/>
    </row>
    <row r="54" spans="2:20" ht="33.75" customHeight="1">
      <c r="B54" s="13" t="s">
        <v>21</v>
      </c>
      <c r="C54" s="7" t="s">
        <v>17</v>
      </c>
      <c r="D54" s="11"/>
      <c r="E54" s="9"/>
      <c r="F54" s="9"/>
      <c r="G54" s="19"/>
      <c r="H54" s="19"/>
      <c r="I54" s="19"/>
      <c r="J54" s="19"/>
      <c r="K54" s="62"/>
      <c r="L54" s="44"/>
      <c r="M54" s="43"/>
      <c r="N54" s="43"/>
      <c r="O54" s="44"/>
      <c r="P54" s="844"/>
      <c r="Q54" s="797"/>
      <c r="R54" s="949">
        <f t="shared" si="3"/>
        <v>0</v>
      </c>
      <c r="S54" s="772"/>
      <c r="T54" s="772"/>
    </row>
    <row r="55" spans="2:20" s="58" customFormat="1" ht="33.75" customHeight="1">
      <c r="B55" s="39" t="s">
        <v>65</v>
      </c>
      <c r="C55" s="63" t="s">
        <v>51</v>
      </c>
      <c r="D55" s="40" t="s">
        <v>8</v>
      </c>
      <c r="E55" s="64">
        <v>19.690000000000001</v>
      </c>
      <c r="F55" s="64">
        <v>18.690000000000001</v>
      </c>
      <c r="G55" s="64">
        <v>18.48</v>
      </c>
      <c r="H55" s="64">
        <v>18.28</v>
      </c>
      <c r="I55" s="64">
        <v>17.39</v>
      </c>
      <c r="J55" s="64">
        <v>17.39622641509434</v>
      </c>
      <c r="K55" s="65">
        <v>17.399999999999999</v>
      </c>
      <c r="L55" s="64">
        <f>H55-E55</f>
        <v>-1.4100000000000001</v>
      </c>
      <c r="M55" s="64">
        <f>H55-F55</f>
        <v>-0.41000000000000014</v>
      </c>
      <c r="N55" s="64">
        <f t="shared" ref="N55:N56" si="18">H55-G55</f>
        <v>-0.19999999999999929</v>
      </c>
      <c r="O55" s="64">
        <f t="shared" ref="O55:O56" si="19">K55-H55</f>
        <v>-0.88000000000000256</v>
      </c>
      <c r="P55" s="845" t="str">
        <f>+IF(H55&lt;G55, "Vượt", IF(H55=G55, "Đạt", "Không đạt"))</f>
        <v>Vượt</v>
      </c>
      <c r="Q55" s="807" t="s">
        <v>690</v>
      </c>
      <c r="R55" s="951">
        <f t="shared" si="3"/>
        <v>-3.7735849056588222E-3</v>
      </c>
    </row>
    <row r="56" spans="2:20" s="58" customFormat="1" ht="33.75" customHeight="1">
      <c r="B56" s="39" t="s">
        <v>65</v>
      </c>
      <c r="C56" s="63" t="s">
        <v>52</v>
      </c>
      <c r="D56" s="40" t="s">
        <v>8</v>
      </c>
      <c r="E56" s="64">
        <v>26.31</v>
      </c>
      <c r="F56" s="64">
        <v>29.31</v>
      </c>
      <c r="G56" s="64">
        <v>24.9</v>
      </c>
      <c r="H56" s="64">
        <v>24.38</v>
      </c>
      <c r="I56" s="64">
        <v>25.71</v>
      </c>
      <c r="J56" s="64">
        <v>23.30437996673443</v>
      </c>
      <c r="K56" s="65">
        <v>23.3</v>
      </c>
      <c r="L56" s="64">
        <f t="shared" ref="L56" si="20">H56-E56</f>
        <v>-1.9299999999999997</v>
      </c>
      <c r="M56" s="64">
        <f>H56-F56</f>
        <v>-4.93</v>
      </c>
      <c r="N56" s="64">
        <f t="shared" si="18"/>
        <v>-0.51999999999999957</v>
      </c>
      <c r="O56" s="64">
        <f t="shared" si="19"/>
        <v>-1.0799999999999983</v>
      </c>
      <c r="P56" s="845" t="str">
        <f>+IF(H56&lt;G56, "Vượt", IF(H56=G56, "Đạt", "Không đạt"))</f>
        <v>Vượt</v>
      </c>
      <c r="Q56" s="807" t="s">
        <v>690</v>
      </c>
      <c r="R56" s="951">
        <f t="shared" si="3"/>
        <v>4.3799667344295301E-3</v>
      </c>
    </row>
    <row r="57" spans="2:20" s="768" customFormat="1" ht="33.75" customHeight="1">
      <c r="B57" s="12">
        <v>8</v>
      </c>
      <c r="C57" s="24" t="s">
        <v>53</v>
      </c>
      <c r="D57" s="12"/>
      <c r="E57" s="26"/>
      <c r="F57" s="26"/>
      <c r="G57" s="38"/>
      <c r="H57" s="38"/>
      <c r="I57" s="38"/>
      <c r="J57" s="38"/>
      <c r="K57" s="38"/>
      <c r="L57" s="49"/>
      <c r="M57" s="42"/>
      <c r="N57" s="42"/>
      <c r="O57" s="45"/>
      <c r="P57" s="840"/>
      <c r="Q57" s="808"/>
      <c r="R57" s="963">
        <f t="shared" si="3"/>
        <v>0</v>
      </c>
    </row>
    <row r="58" spans="2:20" ht="33.75" customHeight="1">
      <c r="B58" s="13" t="s">
        <v>21</v>
      </c>
      <c r="C58" s="7" t="s">
        <v>16</v>
      </c>
      <c r="D58" s="11" t="s">
        <v>8</v>
      </c>
      <c r="E58" s="9">
        <v>1.9</v>
      </c>
      <c r="F58" s="9">
        <v>1</v>
      </c>
      <c r="G58" s="696">
        <v>1</v>
      </c>
      <c r="H58" s="9">
        <v>1</v>
      </c>
      <c r="I58" s="9">
        <v>1</v>
      </c>
      <c r="J58" s="9">
        <v>1</v>
      </c>
      <c r="K58" s="9">
        <v>1</v>
      </c>
      <c r="L58" s="9">
        <f t="shared" ref="L58" si="21">H58-E58</f>
        <v>-0.89999999999999991</v>
      </c>
      <c r="M58" s="9">
        <f>H58-F58</f>
        <v>0</v>
      </c>
      <c r="N58" s="9">
        <f>H58-G58</f>
        <v>0</v>
      </c>
      <c r="O58" s="9">
        <f>K58-H58</f>
        <v>0</v>
      </c>
      <c r="P58" s="835" t="str">
        <f>+IF(H58&gt;G58, "Vượt", IF(H58=G58, "Đạt", "Không đạt"))</f>
        <v>Đạt</v>
      </c>
      <c r="Q58" s="809" t="s">
        <v>690</v>
      </c>
      <c r="R58" s="950">
        <f t="shared" si="3"/>
        <v>0</v>
      </c>
    </row>
    <row r="59" spans="2:20" ht="33.75" hidden="1" customHeight="1">
      <c r="B59" s="13" t="s">
        <v>65</v>
      </c>
      <c r="C59" s="7" t="s">
        <v>54</v>
      </c>
      <c r="D59" s="11" t="s">
        <v>8</v>
      </c>
      <c r="E59" s="10"/>
      <c r="F59" s="10"/>
      <c r="G59" s="739"/>
      <c r="H59" s="10"/>
      <c r="I59" s="10"/>
      <c r="J59" s="10"/>
      <c r="K59" s="10"/>
      <c r="L59" s="43"/>
      <c r="M59" s="43"/>
      <c r="N59" s="43"/>
      <c r="O59" s="44"/>
      <c r="P59" s="844" t="str">
        <f t="shared" si="4"/>
        <v>Đạt</v>
      </c>
      <c r="Q59" s="809"/>
      <c r="R59" s="959">
        <f t="shared" si="3"/>
        <v>0</v>
      </c>
    </row>
    <row r="60" spans="2:20" ht="33.75" customHeight="1">
      <c r="B60" s="13" t="s">
        <v>21</v>
      </c>
      <c r="C60" s="7" t="s">
        <v>55</v>
      </c>
      <c r="D60" s="11" t="s">
        <v>11</v>
      </c>
      <c r="E60" s="14">
        <v>1543</v>
      </c>
      <c r="F60" s="14">
        <v>1550</v>
      </c>
      <c r="G60" s="14">
        <v>1550</v>
      </c>
      <c r="H60" s="14">
        <v>1637</v>
      </c>
      <c r="I60" s="14">
        <v>1575</v>
      </c>
      <c r="J60" s="14">
        <v>1575</v>
      </c>
      <c r="K60" s="14">
        <v>1575</v>
      </c>
      <c r="L60" s="43">
        <f t="shared" si="9"/>
        <v>1.0609202851587816</v>
      </c>
      <c r="M60" s="44">
        <f>H60/F60</f>
        <v>1.0561290322580645</v>
      </c>
      <c r="N60" s="44">
        <f t="shared" ref="N60:N61" si="22">H60/G60</f>
        <v>1.0561290322580645</v>
      </c>
      <c r="O60" s="43">
        <f t="shared" si="10"/>
        <v>0.9621258399511301</v>
      </c>
      <c r="P60" s="841" t="str">
        <f>+IF(H60&gt;G60, "Vượt", IF(H60=G60, "Đạt", "Không đạt"))</f>
        <v>Vượt</v>
      </c>
      <c r="Q60" s="809"/>
      <c r="R60" s="225">
        <f t="shared" si="3"/>
        <v>0</v>
      </c>
    </row>
    <row r="61" spans="2:20" ht="33.75" customHeight="1">
      <c r="B61" s="13" t="s">
        <v>21</v>
      </c>
      <c r="C61" s="7" t="s">
        <v>56</v>
      </c>
      <c r="D61" s="11" t="s">
        <v>11</v>
      </c>
      <c r="E61" s="14">
        <v>1000</v>
      </c>
      <c r="F61" s="14">
        <v>1000</v>
      </c>
      <c r="G61" s="14">
        <v>1000</v>
      </c>
      <c r="H61" s="14">
        <v>1060</v>
      </c>
      <c r="I61" s="14"/>
      <c r="J61" s="14">
        <v>1000</v>
      </c>
      <c r="K61" s="14">
        <v>1000</v>
      </c>
      <c r="L61" s="43">
        <f t="shared" si="9"/>
        <v>1.06</v>
      </c>
      <c r="M61" s="44">
        <f>H61/F61</f>
        <v>1.06</v>
      </c>
      <c r="N61" s="44">
        <f t="shared" si="22"/>
        <v>1.06</v>
      </c>
      <c r="O61" s="43">
        <f t="shared" si="10"/>
        <v>0.94339622641509435</v>
      </c>
      <c r="P61" s="841" t="str">
        <f>+IF(H61&gt;G61, "Vượt", IF(H61=G61, "Đạt", "Không đạt"))</f>
        <v>Vượt</v>
      </c>
      <c r="Q61" s="809"/>
      <c r="R61" s="225">
        <f t="shared" si="3"/>
        <v>0</v>
      </c>
    </row>
    <row r="62" spans="2:20" ht="33.75" customHeight="1">
      <c r="B62" s="13" t="s">
        <v>21</v>
      </c>
      <c r="C62" s="7" t="s">
        <v>57</v>
      </c>
      <c r="D62" s="11" t="s">
        <v>8</v>
      </c>
      <c r="E62" s="9">
        <v>57.18</v>
      </c>
      <c r="F62" s="9">
        <v>54.6</v>
      </c>
      <c r="G62" s="9">
        <v>57.5</v>
      </c>
      <c r="H62" s="9">
        <v>59.75</v>
      </c>
      <c r="I62" s="9">
        <v>56.5</v>
      </c>
      <c r="J62" s="9">
        <v>56.5</v>
      </c>
      <c r="K62" s="9">
        <v>61</v>
      </c>
      <c r="L62" s="9">
        <f>H62-E62</f>
        <v>2.5700000000000003</v>
      </c>
      <c r="M62" s="9">
        <f>H62-F62</f>
        <v>5.1499999999999986</v>
      </c>
      <c r="N62" s="9">
        <f>H62-G62</f>
        <v>2.25</v>
      </c>
      <c r="O62" s="9">
        <f>K62-H62</f>
        <v>1.25</v>
      </c>
      <c r="P62" s="846" t="str">
        <f>+IF(H62&gt;G62, "Vượt", IF(H62=G62, "Đạt", "Không đạt"))</f>
        <v>Vượt</v>
      </c>
      <c r="Q62" s="809" t="s">
        <v>690</v>
      </c>
      <c r="R62" s="950">
        <f t="shared" si="3"/>
        <v>-4.5</v>
      </c>
    </row>
    <row r="63" spans="2:20" s="768" customFormat="1" ht="33.75" customHeight="1">
      <c r="B63" s="12">
        <v>9</v>
      </c>
      <c r="C63" s="24" t="s">
        <v>23</v>
      </c>
      <c r="D63" s="12"/>
      <c r="E63" s="26"/>
      <c r="F63" s="26"/>
      <c r="G63" s="23"/>
      <c r="H63" s="27"/>
      <c r="I63" s="27"/>
      <c r="J63" s="27"/>
      <c r="K63" s="27"/>
      <c r="L63" s="42"/>
      <c r="M63" s="42"/>
      <c r="N63" s="42"/>
      <c r="O63" s="45"/>
      <c r="P63" s="840"/>
      <c r="Q63" s="808"/>
      <c r="R63" s="964"/>
    </row>
    <row r="64" spans="2:20" ht="33.75" customHeight="1">
      <c r="B64" s="13" t="s">
        <v>21</v>
      </c>
      <c r="C64" s="7" t="s">
        <v>58</v>
      </c>
      <c r="D64" s="11" t="s">
        <v>8</v>
      </c>
      <c r="E64" s="9">
        <v>86.02</v>
      </c>
      <c r="F64" s="9"/>
      <c r="G64" s="9">
        <v>78</v>
      </c>
      <c r="H64" s="9">
        <v>89.25</v>
      </c>
      <c r="I64" s="9"/>
      <c r="J64" s="9">
        <v>92.5</v>
      </c>
      <c r="K64" s="696">
        <v>92.5</v>
      </c>
      <c r="L64" s="696">
        <f>H64-E64</f>
        <v>3.230000000000004</v>
      </c>
      <c r="M64" s="696"/>
      <c r="N64" s="696">
        <f t="shared" ref="N64:N68" si="23">H64-G64</f>
        <v>11.25</v>
      </c>
      <c r="O64" s="9">
        <f t="shared" ref="O64:O68" si="24">K64-H64</f>
        <v>3.25</v>
      </c>
      <c r="P64" s="846" t="str">
        <f>+IF(H64&gt;G64, "Vượt", IF(H64=G64, "Đạt", "Không đạt"))</f>
        <v>Vượt</v>
      </c>
      <c r="Q64" s="809" t="s">
        <v>690</v>
      </c>
      <c r="R64" s="950">
        <f t="shared" si="3"/>
        <v>0</v>
      </c>
    </row>
    <row r="65" spans="2:18" ht="33.75" customHeight="1">
      <c r="B65" s="13" t="s">
        <v>21</v>
      </c>
      <c r="C65" s="7" t="s">
        <v>59</v>
      </c>
      <c r="D65" s="11" t="s">
        <v>8</v>
      </c>
      <c r="E65" s="9">
        <v>98.1</v>
      </c>
      <c r="F65" s="831">
        <v>88.5</v>
      </c>
      <c r="G65" s="831">
        <v>88.5</v>
      </c>
      <c r="H65" s="831">
        <v>89.8</v>
      </c>
      <c r="I65" s="831">
        <v>87.9</v>
      </c>
      <c r="J65" s="9">
        <v>88.9</v>
      </c>
      <c r="K65" s="696">
        <v>88.9</v>
      </c>
      <c r="L65" s="696">
        <f t="shared" ref="L65:L68" si="25">H65-E65</f>
        <v>-8.2999999999999972</v>
      </c>
      <c r="M65" s="696">
        <f t="shared" ref="M65:M67" si="26">H65-F65</f>
        <v>1.2999999999999972</v>
      </c>
      <c r="N65" s="696">
        <f t="shared" si="23"/>
        <v>1.2999999999999972</v>
      </c>
      <c r="O65" s="9">
        <f t="shared" si="24"/>
        <v>-0.89999999999999147</v>
      </c>
      <c r="P65" s="846" t="str">
        <f>+IF(H65&gt;G65, "Vượt", IF(H65=G65, "Đạt", "Không đạt"))</f>
        <v>Vượt</v>
      </c>
      <c r="Q65" s="809" t="s">
        <v>690</v>
      </c>
      <c r="R65" s="965">
        <f t="shared" si="3"/>
        <v>0</v>
      </c>
    </row>
    <row r="66" spans="2:18" ht="33.75" customHeight="1">
      <c r="B66" s="13" t="s">
        <v>21</v>
      </c>
      <c r="C66" s="7" t="s">
        <v>689</v>
      </c>
      <c r="D66" s="11" t="s">
        <v>8</v>
      </c>
      <c r="E66" s="9">
        <v>86.02</v>
      </c>
      <c r="F66" s="831">
        <v>77.5</v>
      </c>
      <c r="G66" s="831">
        <v>82.8</v>
      </c>
      <c r="H66" s="831">
        <v>84.95</v>
      </c>
      <c r="I66" s="831">
        <v>82.8</v>
      </c>
      <c r="J66" s="9">
        <v>80.599999999999994</v>
      </c>
      <c r="K66" s="9">
        <v>82.8</v>
      </c>
      <c r="L66" s="9">
        <f t="shared" si="25"/>
        <v>-1.0699999999999932</v>
      </c>
      <c r="M66" s="696">
        <f t="shared" si="26"/>
        <v>7.4500000000000028</v>
      </c>
      <c r="N66" s="696">
        <f t="shared" si="23"/>
        <v>2.1500000000000057</v>
      </c>
      <c r="O66" s="9">
        <f t="shared" si="24"/>
        <v>-2.1500000000000057</v>
      </c>
      <c r="P66" s="846" t="str">
        <f>+IF(H66&gt;G66, "Vượt", IF(H66=G66, "Đạt", "Không đạt"))</f>
        <v>Vượt</v>
      </c>
      <c r="Q66" s="809" t="s">
        <v>690</v>
      </c>
      <c r="R66" s="965">
        <f t="shared" si="3"/>
        <v>-2.2000000000000028</v>
      </c>
    </row>
    <row r="67" spans="2:18" ht="33.75" customHeight="1">
      <c r="B67" s="13" t="s">
        <v>21</v>
      </c>
      <c r="C67" s="7" t="s">
        <v>60</v>
      </c>
      <c r="D67" s="11" t="s">
        <v>8</v>
      </c>
      <c r="E67" s="9">
        <v>96</v>
      </c>
      <c r="F67" s="831">
        <v>97</v>
      </c>
      <c r="G67" s="831">
        <v>97</v>
      </c>
      <c r="H67" s="831">
        <v>91</v>
      </c>
      <c r="I67" s="831">
        <v>97.1</v>
      </c>
      <c r="J67" s="9" t="s">
        <v>713</v>
      </c>
      <c r="K67" s="696">
        <v>97</v>
      </c>
      <c r="L67" s="696">
        <f t="shared" si="25"/>
        <v>-5</v>
      </c>
      <c r="M67" s="696">
        <f t="shared" si="26"/>
        <v>-6</v>
      </c>
      <c r="N67" s="696">
        <f>H67-G67</f>
        <v>-6</v>
      </c>
      <c r="O67" s="9">
        <f t="shared" si="24"/>
        <v>6</v>
      </c>
      <c r="P67" s="846" t="str">
        <f>+IF(H67&gt;G67, "Vượt", IF(H67=G67, "Đạt", "Không đạt"))</f>
        <v>Không đạt</v>
      </c>
      <c r="Q67" s="809" t="s">
        <v>690</v>
      </c>
      <c r="R67" s="965">
        <f t="shared" si="3"/>
        <v>0</v>
      </c>
    </row>
    <row r="68" spans="2:18" ht="33.75" customHeight="1">
      <c r="B68" s="13" t="s">
        <v>21</v>
      </c>
      <c r="C68" s="7" t="s">
        <v>61</v>
      </c>
      <c r="D68" s="11" t="s">
        <v>8</v>
      </c>
      <c r="E68" s="9"/>
      <c r="F68" s="9"/>
      <c r="G68" s="9">
        <v>90.6875</v>
      </c>
      <c r="H68" s="9">
        <v>90.7</v>
      </c>
      <c r="I68" s="9"/>
      <c r="J68" s="9">
        <v>90</v>
      </c>
      <c r="K68" s="9">
        <v>91</v>
      </c>
      <c r="L68" s="9">
        <f t="shared" si="25"/>
        <v>90.7</v>
      </c>
      <c r="M68" s="696"/>
      <c r="N68" s="696">
        <f t="shared" si="23"/>
        <v>1.2500000000002842E-2</v>
      </c>
      <c r="O68" s="9">
        <f t="shared" si="24"/>
        <v>0.29999999999999716</v>
      </c>
      <c r="P68" s="846" t="str">
        <f>+IF(H68&gt;G68, "Vượt", IF(H68=G68, "Đạt", "Không đạt"))</f>
        <v>Vượt</v>
      </c>
      <c r="Q68" s="809" t="s">
        <v>690</v>
      </c>
      <c r="R68" s="950">
        <f t="shared" si="3"/>
        <v>-1</v>
      </c>
    </row>
    <row r="69" spans="2:18" s="768" customFormat="1" ht="33.75" customHeight="1">
      <c r="B69" s="12">
        <v>10</v>
      </c>
      <c r="C69" s="24" t="s">
        <v>703</v>
      </c>
      <c r="D69" s="12"/>
      <c r="E69" s="26"/>
      <c r="F69" s="26"/>
      <c r="G69" s="23"/>
      <c r="H69" s="27"/>
      <c r="I69" s="27"/>
      <c r="J69" s="27"/>
      <c r="K69" s="27"/>
      <c r="L69" s="42"/>
      <c r="M69" s="42"/>
      <c r="N69" s="42"/>
      <c r="O69" s="45"/>
      <c r="P69" s="840"/>
      <c r="Q69" s="808"/>
      <c r="R69" s="964"/>
    </row>
    <row r="70" spans="2:18" ht="33.75" customHeight="1">
      <c r="B70" s="13" t="s">
        <v>21</v>
      </c>
      <c r="C70" s="7" t="s">
        <v>704</v>
      </c>
      <c r="D70" s="11" t="s">
        <v>8</v>
      </c>
      <c r="E70" s="10">
        <v>100</v>
      </c>
      <c r="F70" s="10"/>
      <c r="G70" s="10">
        <v>100</v>
      </c>
      <c r="H70" s="10">
        <v>100</v>
      </c>
      <c r="I70" s="10"/>
      <c r="J70" s="10">
        <v>100</v>
      </c>
      <c r="K70" s="10">
        <v>100</v>
      </c>
      <c r="L70" s="14">
        <f>H70-E70</f>
        <v>0</v>
      </c>
      <c r="M70" s="14"/>
      <c r="N70" s="14">
        <f>H70-G70</f>
        <v>0</v>
      </c>
      <c r="O70" s="14">
        <f>K70-H70</f>
        <v>0</v>
      </c>
      <c r="P70" s="847" t="str">
        <f>+IF(H70&gt;G70, "Vượt", IF(H70=G70, "Đạt", "Không đạt"))</f>
        <v>Đạt</v>
      </c>
      <c r="Q70" s="809" t="s">
        <v>690</v>
      </c>
      <c r="R70" s="959">
        <f t="shared" si="3"/>
        <v>0</v>
      </c>
    </row>
    <row r="71" spans="2:18" s="768" customFormat="1" ht="33.75" customHeight="1">
      <c r="B71" s="12">
        <v>11</v>
      </c>
      <c r="C71" s="24" t="s">
        <v>705</v>
      </c>
      <c r="D71" s="12"/>
      <c r="E71" s="26"/>
      <c r="F71" s="26"/>
      <c r="G71" s="23"/>
      <c r="H71" s="27"/>
      <c r="I71" s="27"/>
      <c r="J71" s="27"/>
      <c r="K71" s="27"/>
      <c r="L71" s="42"/>
      <c r="M71" s="42"/>
      <c r="N71" s="42"/>
      <c r="O71" s="45"/>
      <c r="P71" s="840"/>
      <c r="Q71" s="808"/>
      <c r="R71" s="964"/>
    </row>
    <row r="72" spans="2:18" ht="33.75" customHeight="1">
      <c r="B72" s="13" t="s">
        <v>21</v>
      </c>
      <c r="C72" s="7" t="s">
        <v>706</v>
      </c>
      <c r="D72" s="11" t="s">
        <v>711</v>
      </c>
      <c r="E72" s="14">
        <v>1</v>
      </c>
      <c r="F72" s="14">
        <v>1</v>
      </c>
      <c r="G72" s="14">
        <v>1</v>
      </c>
      <c r="H72" s="14">
        <v>1</v>
      </c>
      <c r="I72" s="10"/>
      <c r="J72" s="10"/>
      <c r="K72" s="10"/>
      <c r="L72" s="43">
        <f t="shared" ref="L72:L76" si="27">H72/E72</f>
        <v>1</v>
      </c>
      <c r="M72" s="44">
        <f t="shared" ref="M72:M73" si="28">H72/F72</f>
        <v>1</v>
      </c>
      <c r="N72" s="44">
        <f t="shared" ref="N72:N76" si="29">H72/G72</f>
        <v>1</v>
      </c>
      <c r="O72" s="43">
        <f t="shared" ref="O72:O76" si="30">K72/H72</f>
        <v>0</v>
      </c>
      <c r="P72" s="841" t="str">
        <f>+IF(H72&gt;G72, "Vượt", IF(H72=G72, "Đạt", "Không đạt"))</f>
        <v>Đạt</v>
      </c>
      <c r="Q72" s="809"/>
      <c r="R72" s="959">
        <f t="shared" si="3"/>
        <v>0</v>
      </c>
    </row>
    <row r="73" spans="2:18" ht="33.75" customHeight="1">
      <c r="B73" s="13" t="s">
        <v>21</v>
      </c>
      <c r="C73" s="7" t="s">
        <v>707</v>
      </c>
      <c r="D73" s="11" t="s">
        <v>1</v>
      </c>
      <c r="E73" s="14">
        <v>9</v>
      </c>
      <c r="F73" s="14">
        <v>9</v>
      </c>
      <c r="G73" s="14">
        <v>9</v>
      </c>
      <c r="H73" s="14">
        <v>9</v>
      </c>
      <c r="I73" s="10"/>
      <c r="J73" s="10"/>
      <c r="K73" s="10"/>
      <c r="L73" s="43">
        <f t="shared" si="27"/>
        <v>1</v>
      </c>
      <c r="M73" s="44">
        <f t="shared" si="28"/>
        <v>1</v>
      </c>
      <c r="N73" s="44">
        <f t="shared" si="29"/>
        <v>1</v>
      </c>
      <c r="O73" s="43">
        <f t="shared" si="30"/>
        <v>0</v>
      </c>
      <c r="P73" s="841" t="str">
        <f>+IF(H73&gt;G73, "Vượt", IF(H73=G73, "Đạt", "Không đạt"))</f>
        <v>Đạt</v>
      </c>
      <c r="Q73" s="809"/>
      <c r="R73" s="959">
        <f t="shared" si="3"/>
        <v>0</v>
      </c>
    </row>
    <row r="74" spans="2:18" ht="33.75" customHeight="1">
      <c r="B74" s="13" t="s">
        <v>21</v>
      </c>
      <c r="C74" s="7" t="s">
        <v>708</v>
      </c>
      <c r="D74" s="11" t="s">
        <v>712</v>
      </c>
      <c r="E74" s="14">
        <v>1</v>
      </c>
      <c r="F74" s="14"/>
      <c r="G74" s="14">
        <v>1</v>
      </c>
      <c r="H74" s="14">
        <v>1</v>
      </c>
      <c r="I74" s="10"/>
      <c r="J74" s="10"/>
      <c r="K74" s="10"/>
      <c r="L74" s="43">
        <f t="shared" si="27"/>
        <v>1</v>
      </c>
      <c r="M74" s="44"/>
      <c r="N74" s="44">
        <f t="shared" si="29"/>
        <v>1</v>
      </c>
      <c r="O74" s="43">
        <f t="shared" si="30"/>
        <v>0</v>
      </c>
      <c r="P74" s="841" t="str">
        <f>+IF(H74&gt;G74, "Vượt", IF(H74=G74, "Đạt", "Không đạt"))</f>
        <v>Đạt</v>
      </c>
      <c r="Q74" s="809"/>
      <c r="R74" s="959">
        <f t="shared" si="3"/>
        <v>0</v>
      </c>
    </row>
    <row r="75" spans="2:18" ht="33.75" customHeight="1">
      <c r="B75" s="13" t="s">
        <v>21</v>
      </c>
      <c r="C75" s="7" t="s">
        <v>709</v>
      </c>
      <c r="D75" s="11" t="s">
        <v>1</v>
      </c>
      <c r="E75" s="14">
        <v>2</v>
      </c>
      <c r="F75" s="14"/>
      <c r="G75" s="14">
        <v>2</v>
      </c>
      <c r="H75" s="14">
        <v>2</v>
      </c>
      <c r="I75" s="10"/>
      <c r="J75" s="10"/>
      <c r="K75" s="10"/>
      <c r="L75" s="43">
        <f t="shared" si="27"/>
        <v>1</v>
      </c>
      <c r="M75" s="44"/>
      <c r="N75" s="44">
        <f t="shared" si="29"/>
        <v>1</v>
      </c>
      <c r="O75" s="43">
        <f t="shared" si="30"/>
        <v>0</v>
      </c>
      <c r="P75" s="841" t="str">
        <f>+IF(H75&gt;G75, "Vượt", IF(H75=G75, "Đạt", "Không đạt"))</f>
        <v>Đạt</v>
      </c>
      <c r="Q75" s="809"/>
      <c r="R75" s="959">
        <f t="shared" si="3"/>
        <v>0</v>
      </c>
    </row>
    <row r="76" spans="2:18" ht="33.75" customHeight="1">
      <c r="B76" s="298" t="s">
        <v>21</v>
      </c>
      <c r="C76" s="299" t="s">
        <v>710</v>
      </c>
      <c r="D76" s="300" t="s">
        <v>636</v>
      </c>
      <c r="E76" s="714">
        <v>1</v>
      </c>
      <c r="F76" s="714"/>
      <c r="G76" s="714">
        <v>2</v>
      </c>
      <c r="H76" s="714">
        <v>2</v>
      </c>
      <c r="I76" s="301"/>
      <c r="J76" s="301"/>
      <c r="K76" s="301"/>
      <c r="L76" s="695">
        <f t="shared" si="27"/>
        <v>2</v>
      </c>
      <c r="M76" s="694"/>
      <c r="N76" s="694">
        <f t="shared" si="29"/>
        <v>1</v>
      </c>
      <c r="O76" s="695">
        <f t="shared" si="30"/>
        <v>0</v>
      </c>
      <c r="P76" s="848" t="str">
        <f>+IF(H76&gt;G76, "Vượt", IF(H76=G76, "Đạt", "Không đạt"))</f>
        <v>Đạt</v>
      </c>
      <c r="Q76" s="810"/>
      <c r="R76" s="959">
        <f t="shared" si="3"/>
        <v>0</v>
      </c>
    </row>
    <row r="77" spans="2:18">
      <c r="B77" s="705"/>
      <c r="C77" s="706"/>
      <c r="D77" s="60"/>
      <c r="E77" s="711"/>
      <c r="F77" s="711"/>
      <c r="G77" s="711"/>
      <c r="H77" s="711"/>
      <c r="I77" s="711"/>
      <c r="J77" s="711"/>
      <c r="K77" s="711"/>
      <c r="L77" s="712"/>
      <c r="M77" s="707"/>
      <c r="N77" s="707"/>
      <c r="O77" s="712"/>
      <c r="P77" s="712"/>
      <c r="Q77" s="713"/>
    </row>
    <row r="78" spans="2:18" s="768" customFormat="1" ht="33.75" hidden="1" customHeight="1">
      <c r="B78" s="697">
        <v>10</v>
      </c>
      <c r="C78" s="698" t="s">
        <v>62</v>
      </c>
      <c r="D78" s="699"/>
      <c r="E78" s="700"/>
      <c r="F78" s="700"/>
      <c r="G78" s="740"/>
      <c r="H78" s="701"/>
      <c r="I78" s="701"/>
      <c r="J78" s="701"/>
      <c r="K78" s="701"/>
      <c r="L78" s="702"/>
      <c r="M78" s="702"/>
      <c r="N78" s="702"/>
      <c r="O78" s="703"/>
      <c r="P78" s="703"/>
      <c r="Q78" s="704"/>
      <c r="R78" s="800"/>
    </row>
    <row r="79" spans="2:18" ht="33.75" hidden="1" customHeight="1">
      <c r="B79" s="705" t="s">
        <v>21</v>
      </c>
      <c r="C79" s="706" t="s">
        <v>63</v>
      </c>
      <c r="D79" s="60" t="s">
        <v>8</v>
      </c>
      <c r="E79" s="707"/>
      <c r="F79" s="707"/>
      <c r="G79" s="707"/>
      <c r="H79" s="707"/>
      <c r="I79" s="707"/>
      <c r="J79" s="707"/>
      <c r="K79" s="707"/>
      <c r="L79" s="708"/>
      <c r="M79" s="709"/>
      <c r="N79" s="709"/>
      <c r="O79" s="709"/>
      <c r="P79" s="709"/>
      <c r="Q79" s="710"/>
    </row>
    <row r="80" spans="2:18" ht="33.75" hidden="1" customHeight="1">
      <c r="B80" s="705" t="s">
        <v>21</v>
      </c>
      <c r="C80" s="706" t="s">
        <v>64</v>
      </c>
      <c r="D80" s="60" t="s">
        <v>8</v>
      </c>
      <c r="E80" s="707"/>
      <c r="F80" s="707"/>
      <c r="G80" s="707"/>
      <c r="H80" s="707"/>
      <c r="I80" s="707"/>
      <c r="J80" s="707"/>
      <c r="K80" s="707"/>
      <c r="L80" s="708"/>
      <c r="M80" s="709"/>
      <c r="N80" s="709"/>
      <c r="O80" s="709"/>
      <c r="P80" s="709"/>
      <c r="Q80" s="710"/>
    </row>
    <row r="81" spans="2:6">
      <c r="B81" s="59"/>
      <c r="E81" s="59"/>
      <c r="F81" s="59"/>
    </row>
    <row r="82" spans="2:6">
      <c r="B82" s="59"/>
      <c r="E82" s="59"/>
      <c r="F82" s="59"/>
    </row>
    <row r="83" spans="2:6">
      <c r="B83" s="59"/>
      <c r="E83" s="59"/>
      <c r="F83" s="59"/>
    </row>
    <row r="84" spans="2:6">
      <c r="B84" s="59"/>
      <c r="E84" s="59"/>
      <c r="F84" s="59"/>
    </row>
    <row r="85" spans="2:6">
      <c r="B85" s="59"/>
      <c r="E85" s="59"/>
      <c r="F85" s="59"/>
    </row>
    <row r="86" spans="2:6">
      <c r="B86" s="59"/>
      <c r="E86" s="59"/>
      <c r="F86" s="59"/>
    </row>
    <row r="87" spans="2:6">
      <c r="B87" s="59"/>
      <c r="E87" s="59"/>
      <c r="F87" s="59"/>
    </row>
    <row r="88" spans="2:6">
      <c r="B88" s="59"/>
    </row>
    <row r="89" spans="2:6">
      <c r="B89" s="59"/>
    </row>
    <row r="90" spans="2:6">
      <c r="B90" s="59"/>
    </row>
    <row r="91" spans="2:6">
      <c r="B91" s="59"/>
    </row>
    <row r="92" spans="2:6">
      <c r="B92" s="59"/>
    </row>
    <row r="93" spans="2:6">
      <c r="B93" s="59"/>
    </row>
    <row r="94" spans="2:6">
      <c r="B94" s="59"/>
    </row>
    <row r="95" spans="2:6">
      <c r="B95" s="59"/>
    </row>
    <row r="96" spans="2:6">
      <c r="B96" s="59"/>
    </row>
    <row r="97" spans="2:2">
      <c r="B97" s="59"/>
    </row>
    <row r="98" spans="2:2">
      <c r="B98" s="59"/>
    </row>
    <row r="99" spans="2:2">
      <c r="B99" s="59"/>
    </row>
    <row r="100" spans="2:2">
      <c r="B100" s="59"/>
    </row>
    <row r="101" spans="2:2">
      <c r="B101" s="59"/>
    </row>
    <row r="102" spans="2:2">
      <c r="B102" s="59"/>
    </row>
    <row r="103" spans="2:2">
      <c r="B103" s="59"/>
    </row>
    <row r="104" spans="2:2">
      <c r="B104" s="59"/>
    </row>
    <row r="105" spans="2:2">
      <c r="B105" s="59"/>
    </row>
    <row r="106" spans="2:2">
      <c r="B106" s="59"/>
    </row>
    <row r="107" spans="2:2">
      <c r="B107" s="59"/>
    </row>
    <row r="108" spans="2:2">
      <c r="B108" s="59"/>
    </row>
    <row r="109" spans="2:2">
      <c r="B109" s="59"/>
    </row>
    <row r="110" spans="2:2">
      <c r="B110" s="59"/>
    </row>
    <row r="111" spans="2:2">
      <c r="B111" s="59"/>
    </row>
    <row r="112" spans="2:2">
      <c r="B112" s="59"/>
    </row>
    <row r="113" spans="2:2">
      <c r="B113" s="59"/>
    </row>
    <row r="114" spans="2:2">
      <c r="B114" s="59"/>
    </row>
    <row r="115" spans="2:2">
      <c r="B115" s="59"/>
    </row>
    <row r="116" spans="2:2">
      <c r="B116" s="59"/>
    </row>
    <row r="117" spans="2:2">
      <c r="B117" s="59"/>
    </row>
    <row r="118" spans="2:2">
      <c r="B118" s="59"/>
    </row>
    <row r="119" spans="2:2">
      <c r="B119" s="59"/>
    </row>
    <row r="120" spans="2:2">
      <c r="B120" s="59"/>
    </row>
    <row r="121" spans="2:2">
      <c r="B121" s="59"/>
    </row>
    <row r="224" spans="3:3">
      <c r="C224" s="59" t="s">
        <v>19</v>
      </c>
    </row>
  </sheetData>
  <mergeCells count="20">
    <mergeCell ref="Q6:Q8"/>
    <mergeCell ref="H7:H8"/>
    <mergeCell ref="I7:I8"/>
    <mergeCell ref="J7:J8"/>
    <mergeCell ref="K7:K8"/>
    <mergeCell ref="L7:L8"/>
    <mergeCell ref="P6:P8"/>
    <mergeCell ref="B4:Q4"/>
    <mergeCell ref="B3:Q3"/>
    <mergeCell ref="L6:O6"/>
    <mergeCell ref="I6:K6"/>
    <mergeCell ref="F6:H6"/>
    <mergeCell ref="B6:B8"/>
    <mergeCell ref="C6:C8"/>
    <mergeCell ref="D6:D8"/>
    <mergeCell ref="E6:E8"/>
    <mergeCell ref="F7:F8"/>
    <mergeCell ref="G7:G8"/>
    <mergeCell ref="M7:N7"/>
    <mergeCell ref="O7:O8"/>
  </mergeCells>
  <printOptions horizontalCentered="1"/>
  <pageMargins left="0.2" right="0.2" top="0.39370078740157483" bottom="0.39370078740157483" header="0.19685039370078741" footer="0.19685039370078741"/>
  <pageSetup paperSize="9" scale="66" orientation="landscape" verticalDpi="300" r:id="rId1"/>
  <headerFooter>
    <oddFooter>&amp;C&amp;"Times New Roman,Regular"Trang &amp;P / &amp;N</oddFooter>
  </headerFooter>
  <ignoredErrors>
    <ignoredError sqref="O19 L52 O43 O24 O60:O61 L60:L61 L24 L43 L20:L21 L19 O21" evalError="1"/>
    <ignoredError sqref="O52" evalError="1" formula="1"/>
    <ignoredError sqref="J66:J67" numberStoredAsText="1"/>
  </ignoredErrors>
</worksheet>
</file>

<file path=xl/worksheets/sheet1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4-000000000000}">
  <sheetPr>
    <tabColor rgb="FFFF0000"/>
  </sheetPr>
  <dimension ref="A1:AI116"/>
  <sheetViews>
    <sheetView zoomScale="70" zoomScaleNormal="70" zoomScaleSheetLayoutView="70" workbookViewId="0">
      <pane ySplit="7" topLeftCell="A39" activePane="bottomLeft" state="frozen"/>
      <selection pane="bottomLeft" activeCell="A41" sqref="A41:XFD43"/>
    </sheetView>
  </sheetViews>
  <sheetFormatPr defaultColWidth="8.88671875" defaultRowHeight="15.75"/>
  <cols>
    <col min="1" max="1" width="4.109375" style="123" customWidth="1"/>
    <col min="2" max="2" width="19.33203125" style="123" customWidth="1"/>
    <col min="3" max="3" width="5.44140625" style="123" customWidth="1"/>
    <col min="4" max="5" width="10" style="782" customWidth="1"/>
    <col min="6" max="6" width="9.88671875" style="782" customWidth="1"/>
    <col min="7" max="7" width="8.5546875" style="782" customWidth="1"/>
    <col min="8" max="8" width="10" style="782" customWidth="1"/>
    <col min="9" max="9" width="9.33203125" style="782" customWidth="1"/>
    <col min="10" max="10" width="8.77734375" style="782" customWidth="1"/>
    <col min="11" max="11" width="8.6640625" style="782" customWidth="1"/>
    <col min="12" max="12" width="8.109375" style="782" customWidth="1"/>
    <col min="13" max="13" width="9.33203125" style="782" customWidth="1"/>
    <col min="14" max="14" width="9" style="782" customWidth="1"/>
    <col min="15" max="15" width="9.44140625" style="782" customWidth="1"/>
    <col min="16" max="16" width="10" style="782" customWidth="1"/>
    <col min="17" max="17" width="8.88671875" style="782" customWidth="1"/>
    <col min="18" max="18" width="9.21875" style="782" customWidth="1"/>
    <col min="19" max="19" width="10.33203125" style="123" customWidth="1"/>
    <col min="20" max="20" width="8.109375" style="123" customWidth="1"/>
    <col min="21" max="21" width="8.77734375" style="123" customWidth="1"/>
    <col min="22" max="22" width="9.21875" style="124" customWidth="1"/>
    <col min="23" max="24" width="9.88671875" style="880" hidden="1" customWidth="1"/>
    <col min="25" max="26" width="8.88671875" style="123" customWidth="1"/>
    <col min="27" max="27" width="8.88671875" style="123"/>
    <col min="28" max="28" width="12.33203125" style="123" bestFit="1" customWidth="1"/>
    <col min="29" max="16384" width="8.88671875" style="123"/>
  </cols>
  <sheetData>
    <row r="1" spans="1:35" s="101" customFormat="1" ht="21" customHeight="1">
      <c r="A1" s="680" t="s">
        <v>140</v>
      </c>
      <c r="B1" s="679"/>
      <c r="C1" s="97"/>
      <c r="D1" s="98"/>
      <c r="E1" s="98"/>
      <c r="F1" s="98"/>
      <c r="G1" s="98"/>
      <c r="H1" s="98"/>
      <c r="I1" s="98"/>
      <c r="J1" s="98"/>
      <c r="K1" s="98"/>
      <c r="L1" s="98"/>
      <c r="M1" s="98"/>
      <c r="N1" s="98"/>
      <c r="O1" s="98"/>
      <c r="P1" s="98"/>
      <c r="Q1" s="98"/>
      <c r="R1" s="98"/>
      <c r="S1" s="99"/>
      <c r="T1" s="98"/>
      <c r="U1" s="97"/>
      <c r="V1" s="100"/>
      <c r="W1" s="878"/>
      <c r="X1" s="878"/>
    </row>
    <row r="2" spans="1:35" s="101" customFormat="1" ht="26.25" customHeight="1">
      <c r="A2" s="1053" t="s">
        <v>141</v>
      </c>
      <c r="B2" s="1053"/>
      <c r="C2" s="1053"/>
      <c r="D2" s="1053"/>
      <c r="E2" s="1053"/>
      <c r="F2" s="1053"/>
      <c r="G2" s="1053"/>
      <c r="H2" s="1053"/>
      <c r="I2" s="1053"/>
      <c r="J2" s="1053"/>
      <c r="K2" s="1053"/>
      <c r="L2" s="1053"/>
      <c r="M2" s="1053"/>
      <c r="N2" s="1053"/>
      <c r="O2" s="1053"/>
      <c r="P2" s="1053"/>
      <c r="Q2" s="1053"/>
      <c r="R2" s="1053"/>
      <c r="S2" s="1053"/>
      <c r="T2" s="1053"/>
      <c r="U2" s="1053"/>
      <c r="V2" s="1053"/>
      <c r="W2" s="878"/>
      <c r="X2" s="878"/>
    </row>
    <row r="3" spans="1:35" s="101" customFormat="1" ht="16.5" customHeight="1">
      <c r="A3" s="1054" t="s">
        <v>781</v>
      </c>
      <c r="B3" s="1055"/>
      <c r="C3" s="1055"/>
      <c r="D3" s="1055"/>
      <c r="E3" s="1055"/>
      <c r="F3" s="1055"/>
      <c r="G3" s="1055"/>
      <c r="H3" s="1055"/>
      <c r="I3" s="1055"/>
      <c r="J3" s="1055"/>
      <c r="K3" s="1055"/>
      <c r="L3" s="1055"/>
      <c r="M3" s="1055"/>
      <c r="N3" s="1055"/>
      <c r="O3" s="1055"/>
      <c r="P3" s="1055"/>
      <c r="Q3" s="1055"/>
      <c r="R3" s="1055"/>
      <c r="S3" s="1055"/>
      <c r="T3" s="1055"/>
      <c r="U3" s="1055"/>
      <c r="V3" s="1055"/>
      <c r="W3" s="878"/>
      <c r="X3" s="878"/>
    </row>
    <row r="4" spans="1:35" s="101" customFormat="1" ht="17.25" customHeight="1">
      <c r="A4" s="102"/>
      <c r="B4" s="102"/>
      <c r="C4" s="102"/>
      <c r="D4" s="776"/>
      <c r="E4" s="776"/>
      <c r="F4" s="776"/>
      <c r="G4" s="776"/>
      <c r="H4" s="776"/>
      <c r="I4" s="776"/>
      <c r="J4" s="776"/>
      <c r="K4" s="776"/>
      <c r="L4" s="776"/>
      <c r="M4" s="776"/>
      <c r="N4" s="776"/>
      <c r="O4" s="776"/>
      <c r="P4" s="776"/>
      <c r="Q4" s="776"/>
      <c r="R4" s="776"/>
      <c r="S4" s="102"/>
      <c r="T4" s="102"/>
      <c r="U4" s="102"/>
      <c r="V4" s="103"/>
      <c r="W4" s="878"/>
      <c r="X4" s="878"/>
    </row>
    <row r="5" spans="1:35" s="101" customFormat="1" ht="27" customHeight="1">
      <c r="A5" s="1056" t="s">
        <v>142</v>
      </c>
      <c r="B5" s="1056" t="s">
        <v>89</v>
      </c>
      <c r="C5" s="1056" t="s">
        <v>90</v>
      </c>
      <c r="D5" s="1057" t="s">
        <v>143</v>
      </c>
      <c r="E5" s="1057" t="s">
        <v>144</v>
      </c>
      <c r="F5" s="1057"/>
      <c r="G5" s="1060" t="s">
        <v>744</v>
      </c>
      <c r="H5" s="1061" t="s">
        <v>77</v>
      </c>
      <c r="I5" s="1061" t="s">
        <v>770</v>
      </c>
      <c r="J5" s="1061"/>
      <c r="K5" s="1061"/>
      <c r="L5" s="1061"/>
      <c r="M5" s="1061"/>
      <c r="N5" s="1061"/>
      <c r="O5" s="1061"/>
      <c r="P5" s="1061"/>
      <c r="Q5" s="1061"/>
      <c r="R5" s="1061"/>
      <c r="S5" s="1058" t="s">
        <v>12</v>
      </c>
      <c r="T5" s="1058"/>
      <c r="U5" s="1058"/>
      <c r="V5" s="1059" t="s">
        <v>15</v>
      </c>
      <c r="W5" s="878"/>
      <c r="X5" s="878"/>
    </row>
    <row r="6" spans="1:35" s="101" customFormat="1" ht="24.75" customHeight="1">
      <c r="A6" s="1056"/>
      <c r="B6" s="1056"/>
      <c r="C6" s="1056"/>
      <c r="D6" s="1057"/>
      <c r="E6" s="1057" t="s">
        <v>146</v>
      </c>
      <c r="F6" s="1057" t="s">
        <v>14</v>
      </c>
      <c r="G6" s="1060"/>
      <c r="H6" s="1061"/>
      <c r="I6" s="1060" t="s">
        <v>745</v>
      </c>
      <c r="J6" s="1060" t="s">
        <v>746</v>
      </c>
      <c r="K6" s="1060" t="s">
        <v>747</v>
      </c>
      <c r="L6" s="1060" t="s">
        <v>748</v>
      </c>
      <c r="M6" s="1060" t="s">
        <v>749</v>
      </c>
      <c r="N6" s="1060" t="s">
        <v>750</v>
      </c>
      <c r="O6" s="1060" t="s">
        <v>751</v>
      </c>
      <c r="P6" s="1060" t="s">
        <v>752</v>
      </c>
      <c r="Q6" s="1060" t="s">
        <v>753</v>
      </c>
      <c r="R6" s="1060" t="s">
        <v>754</v>
      </c>
      <c r="S6" s="1058" t="s">
        <v>78</v>
      </c>
      <c r="T6" s="1058" t="s">
        <v>79</v>
      </c>
      <c r="U6" s="1058" t="s">
        <v>91</v>
      </c>
      <c r="V6" s="1059"/>
      <c r="W6" s="878"/>
      <c r="X6" s="878"/>
    </row>
    <row r="7" spans="1:35" s="101" customFormat="1" ht="45" customHeight="1">
      <c r="A7" s="1056"/>
      <c r="B7" s="1056"/>
      <c r="C7" s="1056"/>
      <c r="D7" s="1057"/>
      <c r="E7" s="1057"/>
      <c r="F7" s="1057"/>
      <c r="G7" s="1060"/>
      <c r="H7" s="1061"/>
      <c r="I7" s="1060" t="s">
        <v>745</v>
      </c>
      <c r="J7" s="1060" t="s">
        <v>746</v>
      </c>
      <c r="K7" s="1060" t="s">
        <v>747</v>
      </c>
      <c r="L7" s="1060" t="s">
        <v>748</v>
      </c>
      <c r="M7" s="1060" t="s">
        <v>749</v>
      </c>
      <c r="N7" s="1060" t="s">
        <v>750</v>
      </c>
      <c r="O7" s="1060" t="s">
        <v>751</v>
      </c>
      <c r="P7" s="1060" t="s">
        <v>752</v>
      </c>
      <c r="Q7" s="1060" t="s">
        <v>753</v>
      </c>
      <c r="R7" s="1060" t="s">
        <v>754</v>
      </c>
      <c r="S7" s="1058"/>
      <c r="T7" s="1058"/>
      <c r="U7" s="1058"/>
      <c r="V7" s="1059"/>
      <c r="W7" s="878"/>
      <c r="X7" s="878"/>
    </row>
    <row r="8" spans="1:35" s="104" customFormat="1" ht="28.5" customHeight="1">
      <c r="A8" s="856" t="s">
        <v>92</v>
      </c>
      <c r="B8" s="857" t="s">
        <v>741</v>
      </c>
      <c r="C8" s="858"/>
      <c r="D8" s="859"/>
      <c r="E8" s="859"/>
      <c r="F8" s="859"/>
      <c r="G8" s="859"/>
      <c r="H8" s="859"/>
      <c r="I8" s="859"/>
      <c r="J8" s="859"/>
      <c r="K8" s="859"/>
      <c r="L8" s="859"/>
      <c r="M8" s="859"/>
      <c r="N8" s="859"/>
      <c r="O8" s="859"/>
      <c r="P8" s="859"/>
      <c r="Q8" s="859"/>
      <c r="R8" s="859"/>
      <c r="S8" s="868"/>
      <c r="T8" s="869"/>
      <c r="U8" s="869"/>
      <c r="V8" s="975"/>
      <c r="W8" s="878"/>
      <c r="X8" s="878"/>
      <c r="Y8" s="101"/>
    </row>
    <row r="9" spans="1:35" s="747" customFormat="1" ht="28.5" customHeight="1">
      <c r="A9" s="641"/>
      <c r="B9" s="279" t="s">
        <v>147</v>
      </c>
      <c r="C9" s="303" t="s">
        <v>5</v>
      </c>
      <c r="D9" s="968">
        <f>D10+D11</f>
        <v>31600</v>
      </c>
      <c r="E9" s="968">
        <f>E10+E11</f>
        <v>28950</v>
      </c>
      <c r="F9" s="968">
        <f>F10+F11</f>
        <v>30536.239999999998</v>
      </c>
      <c r="G9" s="904">
        <f t="shared" ref="G9" si="0">G10+G11</f>
        <v>28000</v>
      </c>
      <c r="H9" s="365">
        <f>H10+H11</f>
        <v>28000</v>
      </c>
      <c r="I9" s="968">
        <f t="shared" ref="I9:R9" si="1">I10+I11</f>
        <v>1956.7142857142858</v>
      </c>
      <c r="J9" s="968">
        <f t="shared" si="1"/>
        <v>4386.7714285714283</v>
      </c>
      <c r="K9" s="968">
        <f t="shared" si="1"/>
        <v>3901.7714285714283</v>
      </c>
      <c r="L9" s="996">
        <f t="shared" si="1"/>
        <v>2544.8571428571427</v>
      </c>
      <c r="M9" s="968">
        <f t="shared" si="1"/>
        <v>3258.3571428571427</v>
      </c>
      <c r="N9" s="968">
        <f t="shared" si="1"/>
        <v>1940.1214285714286</v>
      </c>
      <c r="O9" s="968">
        <f t="shared" si="1"/>
        <v>2774.7714285714283</v>
      </c>
      <c r="P9" s="968">
        <f t="shared" si="1"/>
        <v>596.58571428571429</v>
      </c>
      <c r="Q9" s="968">
        <f t="shared" si="1"/>
        <v>1987.5928571428572</v>
      </c>
      <c r="R9" s="968">
        <f t="shared" si="1"/>
        <v>4652.4571428571435</v>
      </c>
      <c r="S9" s="655">
        <f>F9/D9</f>
        <v>0.9663367088607594</v>
      </c>
      <c r="T9" s="359">
        <f>F9/E9</f>
        <v>1.0547924006908462</v>
      </c>
      <c r="U9" s="359">
        <f>H9/F9</f>
        <v>0.9169432778888299</v>
      </c>
      <c r="V9" s="976"/>
      <c r="W9" s="879">
        <f>G9-H9</f>
        <v>0</v>
      </c>
      <c r="X9" s="879">
        <f>H9-SUM(I9:R9)</f>
        <v>0</v>
      </c>
    </row>
    <row r="10" spans="1:35" s="748" customFormat="1" ht="28.5" customHeight="1">
      <c r="A10" s="656"/>
      <c r="B10" s="230" t="s">
        <v>148</v>
      </c>
      <c r="C10" s="116" t="s">
        <v>5</v>
      </c>
      <c r="D10" s="382">
        <f>D14</f>
        <v>26887.8</v>
      </c>
      <c r="E10" s="382">
        <f>E14</f>
        <v>24613.599999999999</v>
      </c>
      <c r="F10" s="382">
        <f>F14</f>
        <v>26126.19</v>
      </c>
      <c r="G10" s="905">
        <v>24230</v>
      </c>
      <c r="H10" s="228">
        <f>SUM(I10:R10)</f>
        <v>24230</v>
      </c>
      <c r="I10" s="382">
        <f t="shared" ref="I10:R10" si="2">I14</f>
        <v>1770</v>
      </c>
      <c r="J10" s="382">
        <f t="shared" si="2"/>
        <v>3937.2</v>
      </c>
      <c r="K10" s="382">
        <f t="shared" si="2"/>
        <v>3496.2</v>
      </c>
      <c r="L10" s="382">
        <f t="shared" si="2"/>
        <v>2175</v>
      </c>
      <c r="M10" s="382">
        <f t="shared" si="2"/>
        <v>2800.5</v>
      </c>
      <c r="N10" s="382">
        <f t="shared" si="2"/>
        <v>1471.55</v>
      </c>
      <c r="O10" s="382">
        <f t="shared" si="2"/>
        <v>2306.1999999999998</v>
      </c>
      <c r="P10" s="382">
        <f t="shared" si="2"/>
        <v>494.3</v>
      </c>
      <c r="Q10" s="382">
        <f t="shared" si="2"/>
        <v>1562.45</v>
      </c>
      <c r="R10" s="382">
        <f t="shared" si="2"/>
        <v>4216.6000000000004</v>
      </c>
      <c r="S10" s="324">
        <f t="shared" ref="S10:S76" si="3">F10/D10</f>
        <v>0.97167451409189298</v>
      </c>
      <c r="T10" s="324">
        <f t="shared" ref="T10:T20" si="4">F10/E10</f>
        <v>1.0614534241232489</v>
      </c>
      <c r="U10" s="324">
        <f t="shared" ref="U10:U38" si="5">H10/F10</f>
        <v>0.92742187054446135</v>
      </c>
      <c r="V10" s="977"/>
      <c r="W10" s="881">
        <f t="shared" ref="W10:W74" si="6">G10-H10</f>
        <v>0</v>
      </c>
      <c r="X10" s="894">
        <f t="shared" ref="X10:X40" si="7">H10-SUM(I10:R10)</f>
        <v>0</v>
      </c>
    </row>
    <row r="11" spans="1:35" s="748" customFormat="1" ht="28.5" customHeight="1">
      <c r="A11" s="656"/>
      <c r="B11" s="230" t="s">
        <v>702</v>
      </c>
      <c r="C11" s="116" t="s">
        <v>5</v>
      </c>
      <c r="D11" s="382">
        <f>D29</f>
        <v>4712.2</v>
      </c>
      <c r="E11" s="382">
        <f>E29</f>
        <v>4336.3999999999996</v>
      </c>
      <c r="F11" s="382">
        <f>F29</f>
        <v>4410.0500000000011</v>
      </c>
      <c r="G11" s="905">
        <v>3770</v>
      </c>
      <c r="H11" s="228">
        <f t="shared" ref="H11" si="8">H29</f>
        <v>3769.9999999999995</v>
      </c>
      <c r="I11" s="382">
        <f>I29</f>
        <v>186.71428571428572</v>
      </c>
      <c r="J11" s="382">
        <f t="shared" ref="J11:R11" si="9">J29</f>
        <v>449.57142857142856</v>
      </c>
      <c r="K11" s="382">
        <f t="shared" si="9"/>
        <v>405.57142857142856</v>
      </c>
      <c r="L11" s="382">
        <f t="shared" si="9"/>
        <v>369.85714285714283</v>
      </c>
      <c r="M11" s="382">
        <f t="shared" si="9"/>
        <v>457.85714285714283</v>
      </c>
      <c r="N11" s="382">
        <f t="shared" si="9"/>
        <v>468.57142857142856</v>
      </c>
      <c r="O11" s="382">
        <f t="shared" si="9"/>
        <v>468.57142857142856</v>
      </c>
      <c r="P11" s="382">
        <f t="shared" si="9"/>
        <v>102.28571428571429</v>
      </c>
      <c r="Q11" s="382">
        <f t="shared" si="9"/>
        <v>425.14285714285717</v>
      </c>
      <c r="R11" s="382">
        <f t="shared" si="9"/>
        <v>435.85714285714283</v>
      </c>
      <c r="S11" s="324">
        <f t="shared" si="3"/>
        <v>0.93587920716438211</v>
      </c>
      <c r="T11" s="324">
        <f t="shared" si="4"/>
        <v>1.0169841343049537</v>
      </c>
      <c r="U11" s="324">
        <f t="shared" si="5"/>
        <v>0.85486559109307114</v>
      </c>
      <c r="V11" s="977"/>
      <c r="W11" s="881">
        <f t="shared" si="6"/>
        <v>0</v>
      </c>
      <c r="X11" s="894">
        <f t="shared" si="7"/>
        <v>0</v>
      </c>
    </row>
    <row r="12" spans="1:35" s="749" customFormat="1" ht="28.5" customHeight="1">
      <c r="A12" s="641">
        <v>1</v>
      </c>
      <c r="B12" s="363" t="s">
        <v>149</v>
      </c>
      <c r="C12" s="303" t="s">
        <v>10</v>
      </c>
      <c r="D12" s="968">
        <f>D15+D18+D21</f>
        <v>5481</v>
      </c>
      <c r="E12" s="968">
        <v>4935</v>
      </c>
      <c r="F12" s="968">
        <f>F18+F15+F21</f>
        <v>5286</v>
      </c>
      <c r="G12" s="904">
        <v>4850</v>
      </c>
      <c r="H12" s="365">
        <f t="shared" ref="H12" si="10">H15+H18+H21</f>
        <v>4850</v>
      </c>
      <c r="I12" s="968">
        <f t="shared" ref="I12:R12" si="11">I15+I18+I21</f>
        <v>350</v>
      </c>
      <c r="J12" s="968">
        <f t="shared" si="11"/>
        <v>785</v>
      </c>
      <c r="K12" s="968">
        <f t="shared" si="11"/>
        <v>695</v>
      </c>
      <c r="L12" s="968">
        <f t="shared" si="11"/>
        <v>430</v>
      </c>
      <c r="M12" s="968">
        <f t="shared" si="11"/>
        <v>570</v>
      </c>
      <c r="N12" s="968">
        <f t="shared" si="11"/>
        <v>295</v>
      </c>
      <c r="O12" s="968">
        <f t="shared" si="11"/>
        <v>470</v>
      </c>
      <c r="P12" s="968">
        <f t="shared" si="11"/>
        <v>100</v>
      </c>
      <c r="Q12" s="968">
        <f t="shared" si="11"/>
        <v>325</v>
      </c>
      <c r="R12" s="968">
        <f t="shared" si="11"/>
        <v>830</v>
      </c>
      <c r="S12" s="655">
        <f t="shared" si="3"/>
        <v>0.96442255062944715</v>
      </c>
      <c r="T12" s="359">
        <f t="shared" si="4"/>
        <v>1.0711246200607902</v>
      </c>
      <c r="U12" s="359">
        <f t="shared" si="5"/>
        <v>0.91751797200151342</v>
      </c>
      <c r="V12" s="976"/>
      <c r="W12" s="882">
        <f t="shared" si="6"/>
        <v>0</v>
      </c>
      <c r="X12" s="915">
        <f t="shared" si="7"/>
        <v>0</v>
      </c>
    </row>
    <row r="13" spans="1:35" s="748" customFormat="1" ht="28.5" customHeight="1">
      <c r="A13" s="657" t="s">
        <v>21</v>
      </c>
      <c r="B13" s="276" t="s">
        <v>150</v>
      </c>
      <c r="C13" s="116" t="s">
        <v>151</v>
      </c>
      <c r="D13" s="969">
        <f>D14/D12*10</f>
        <v>49.056376573617946</v>
      </c>
      <c r="E13" s="969">
        <f>E14/E12*10</f>
        <v>49.875582573454913</v>
      </c>
      <c r="F13" s="969">
        <f>F14/F12*10</f>
        <v>49.425255391600452</v>
      </c>
      <c r="G13" s="906">
        <v>49.958762886597938</v>
      </c>
      <c r="H13" s="228">
        <f t="shared" ref="H13" si="12">H14/H12*10</f>
        <v>49.958762886597938</v>
      </c>
      <c r="I13" s="228">
        <f t="shared" ref="I13:R13" si="13">I14/I12*10</f>
        <v>50.571428571428569</v>
      </c>
      <c r="J13" s="228">
        <f t="shared" si="13"/>
        <v>50.155414012738852</v>
      </c>
      <c r="K13" s="228">
        <f t="shared" si="13"/>
        <v>50.30503597122302</v>
      </c>
      <c r="L13" s="228">
        <f t="shared" si="13"/>
        <v>50.581395348837212</v>
      </c>
      <c r="M13" s="228">
        <f t="shared" si="13"/>
        <v>49.131578947368418</v>
      </c>
      <c r="N13" s="228">
        <f t="shared" si="13"/>
        <v>49.883050847457625</v>
      </c>
      <c r="O13" s="228">
        <f t="shared" si="13"/>
        <v>49.068085106382981</v>
      </c>
      <c r="P13" s="228">
        <f t="shared" si="13"/>
        <v>49.430000000000007</v>
      </c>
      <c r="Q13" s="228">
        <f t="shared" si="13"/>
        <v>48.075384615384621</v>
      </c>
      <c r="R13" s="228">
        <f t="shared" si="13"/>
        <v>50.802409638554224</v>
      </c>
      <c r="S13" s="658">
        <f t="shared" si="3"/>
        <v>1.0075194876537392</v>
      </c>
      <c r="T13" s="324">
        <f t="shared" si="4"/>
        <v>0.99097098903674485</v>
      </c>
      <c r="U13" s="324">
        <f t="shared" si="5"/>
        <v>1.0107942283913449</v>
      </c>
      <c r="V13" s="977"/>
      <c r="W13" s="881">
        <f t="shared" si="6"/>
        <v>0</v>
      </c>
      <c r="X13" s="894">
        <f>H13-SUM(I13:R13)</f>
        <v>-448.04502017277764</v>
      </c>
    </row>
    <row r="14" spans="1:35" s="748" customFormat="1" ht="28.5" customHeight="1">
      <c r="A14" s="657" t="s">
        <v>21</v>
      </c>
      <c r="B14" s="276" t="s">
        <v>152</v>
      </c>
      <c r="C14" s="116" t="s">
        <v>5</v>
      </c>
      <c r="D14" s="969">
        <f>D17+D20+D23</f>
        <v>26887.8</v>
      </c>
      <c r="E14" s="969">
        <f>E17+E20+E23</f>
        <v>24613.599999999999</v>
      </c>
      <c r="F14" s="969">
        <f>F20+F17+F23</f>
        <v>26126.19</v>
      </c>
      <c r="G14" s="906">
        <v>24230</v>
      </c>
      <c r="H14" s="228">
        <f t="shared" ref="H14" si="14">H17+H20+H23</f>
        <v>24230</v>
      </c>
      <c r="I14" s="969">
        <f t="shared" ref="I14:R14" si="15">I17+I20+I23</f>
        <v>1770</v>
      </c>
      <c r="J14" s="969">
        <f t="shared" si="15"/>
        <v>3937.2</v>
      </c>
      <c r="K14" s="969">
        <f t="shared" si="15"/>
        <v>3496.2</v>
      </c>
      <c r="L14" s="969">
        <f t="shared" si="15"/>
        <v>2175</v>
      </c>
      <c r="M14" s="969">
        <f t="shared" si="15"/>
        <v>2800.5</v>
      </c>
      <c r="N14" s="969">
        <f t="shared" si="15"/>
        <v>1471.55</v>
      </c>
      <c r="O14" s="969">
        <f t="shared" si="15"/>
        <v>2306.1999999999998</v>
      </c>
      <c r="P14" s="969">
        <f t="shared" si="15"/>
        <v>494.3</v>
      </c>
      <c r="Q14" s="969">
        <f t="shared" si="15"/>
        <v>1562.45</v>
      </c>
      <c r="R14" s="969">
        <f t="shared" si="15"/>
        <v>4216.6000000000004</v>
      </c>
      <c r="S14" s="658">
        <f t="shared" si="3"/>
        <v>0.97167451409189298</v>
      </c>
      <c r="T14" s="324">
        <f t="shared" si="4"/>
        <v>1.0614534241232489</v>
      </c>
      <c r="U14" s="324">
        <f t="shared" si="5"/>
        <v>0.92742187054446135</v>
      </c>
      <c r="V14" s="977"/>
      <c r="W14" s="881">
        <f t="shared" si="6"/>
        <v>0</v>
      </c>
      <c r="X14" s="894">
        <f t="shared" si="7"/>
        <v>0</v>
      </c>
    </row>
    <row r="15" spans="1:35" s="747" customFormat="1" ht="28.5" customHeight="1">
      <c r="A15" s="634" t="s">
        <v>21</v>
      </c>
      <c r="B15" s="279" t="s">
        <v>153</v>
      </c>
      <c r="C15" s="303" t="s">
        <v>10</v>
      </c>
      <c r="D15" s="968">
        <v>1777</v>
      </c>
      <c r="E15" s="968">
        <v>1750</v>
      </c>
      <c r="F15" s="968">
        <v>1767</v>
      </c>
      <c r="G15" s="904">
        <v>1750</v>
      </c>
      <c r="H15" s="365">
        <f>SUM(I15:R15)</f>
        <v>1750</v>
      </c>
      <c r="I15" s="968">
        <v>150</v>
      </c>
      <c r="J15" s="968">
        <v>305</v>
      </c>
      <c r="K15" s="968">
        <v>275</v>
      </c>
      <c r="L15" s="968">
        <v>190</v>
      </c>
      <c r="M15" s="968">
        <v>150</v>
      </c>
      <c r="N15" s="968">
        <v>105</v>
      </c>
      <c r="O15" s="968">
        <v>120</v>
      </c>
      <c r="P15" s="968">
        <v>30</v>
      </c>
      <c r="Q15" s="968">
        <v>45</v>
      </c>
      <c r="R15" s="968">
        <v>380</v>
      </c>
      <c r="S15" s="655">
        <f t="shared" si="3"/>
        <v>0.99437253798536862</v>
      </c>
      <c r="T15" s="359">
        <f t="shared" si="4"/>
        <v>1.0097142857142858</v>
      </c>
      <c r="U15" s="359">
        <f t="shared" si="5"/>
        <v>0.99037917374080364</v>
      </c>
      <c r="V15" s="976"/>
      <c r="W15" s="882">
        <f t="shared" si="6"/>
        <v>0</v>
      </c>
      <c r="X15" s="915">
        <f t="shared" si="7"/>
        <v>0</v>
      </c>
      <c r="Y15" s="750"/>
      <c r="Z15" s="750"/>
      <c r="AA15" s="750"/>
      <c r="AB15" s="750"/>
      <c r="AC15" s="750"/>
      <c r="AD15" s="750"/>
      <c r="AE15" s="750"/>
      <c r="AF15" s="750"/>
      <c r="AG15" s="750"/>
      <c r="AH15" s="750"/>
      <c r="AI15" s="750"/>
    </row>
    <row r="16" spans="1:35" s="751" customFormat="1" ht="28.5" customHeight="1">
      <c r="A16" s="656"/>
      <c r="B16" s="230" t="s">
        <v>154</v>
      </c>
      <c r="C16" s="116" t="s">
        <v>151</v>
      </c>
      <c r="D16" s="969">
        <f>D17/D15*10</f>
        <v>55.199774901519412</v>
      </c>
      <c r="E16" s="969">
        <f>E17/E15*10</f>
        <v>55.109142857142857</v>
      </c>
      <c r="F16" s="969">
        <f>F17/F15*10</f>
        <v>54.6</v>
      </c>
      <c r="G16" s="906">
        <v>55.142857142857139</v>
      </c>
      <c r="H16" s="228">
        <f>H17/H15*10</f>
        <v>55.142857142857139</v>
      </c>
      <c r="I16" s="228">
        <v>55.2</v>
      </c>
      <c r="J16" s="228">
        <v>55.12</v>
      </c>
      <c r="K16" s="228">
        <v>55.2</v>
      </c>
      <c r="L16" s="228">
        <v>55.1</v>
      </c>
      <c r="M16" s="228">
        <v>55.1</v>
      </c>
      <c r="N16" s="228">
        <v>55.1</v>
      </c>
      <c r="O16" s="228">
        <v>55.1</v>
      </c>
      <c r="P16" s="228">
        <v>55.1</v>
      </c>
      <c r="Q16" s="228">
        <v>55.1</v>
      </c>
      <c r="R16" s="228">
        <v>55.2</v>
      </c>
      <c r="S16" s="658">
        <f t="shared" si="3"/>
        <v>0.9891344683453972</v>
      </c>
      <c r="T16" s="324">
        <f t="shared" si="4"/>
        <v>0.99076119077985503</v>
      </c>
      <c r="U16" s="324">
        <f t="shared" si="5"/>
        <v>1.0099424385138669</v>
      </c>
      <c r="V16" s="978"/>
      <c r="W16" s="883">
        <f t="shared" si="6"/>
        <v>0</v>
      </c>
      <c r="X16" s="893">
        <f>H16-SUM(I16:R16)</f>
        <v>-496.17714285714294</v>
      </c>
    </row>
    <row r="17" spans="1:28" s="748" customFormat="1" ht="28.5" customHeight="1">
      <c r="A17" s="656"/>
      <c r="B17" s="230" t="s">
        <v>155</v>
      </c>
      <c r="C17" s="116" t="s">
        <v>5</v>
      </c>
      <c r="D17" s="969">
        <v>9809</v>
      </c>
      <c r="E17" s="969">
        <v>9644.1</v>
      </c>
      <c r="F17" s="969">
        <v>9647.82</v>
      </c>
      <c r="G17" s="906">
        <v>9650</v>
      </c>
      <c r="H17" s="228">
        <f>SUM(I17:R17)</f>
        <v>9650</v>
      </c>
      <c r="I17" s="969">
        <f>+(I15*I16)/10</f>
        <v>828</v>
      </c>
      <c r="J17" s="969">
        <f>+(J15*J16)/10+0.04</f>
        <v>1681.1999999999998</v>
      </c>
      <c r="K17" s="969">
        <f>+(K15*K16)/10+0.2</f>
        <v>1518.2</v>
      </c>
      <c r="L17" s="969">
        <f>+(L15*L16)/10+0.1</f>
        <v>1047</v>
      </c>
      <c r="M17" s="969">
        <f>+(M15*M16)/10</f>
        <v>826.5</v>
      </c>
      <c r="N17" s="969">
        <f>+(N15*N16)/10</f>
        <v>578.54999999999995</v>
      </c>
      <c r="O17" s="969">
        <f>+(O15*O16)/10</f>
        <v>661.2</v>
      </c>
      <c r="P17" s="969">
        <f>+(P15*P16)/10</f>
        <v>165.3</v>
      </c>
      <c r="Q17" s="969">
        <f>+(Q15*Q16)/10-1.5</f>
        <v>246.45</v>
      </c>
      <c r="R17" s="969">
        <f>+(R15*R16)/10</f>
        <v>2097.6</v>
      </c>
      <c r="S17" s="658">
        <f t="shared" si="3"/>
        <v>0.98356815169742073</v>
      </c>
      <c r="T17" s="324">
        <f t="shared" si="4"/>
        <v>1.0003857280617163</v>
      </c>
      <c r="U17" s="324">
        <f t="shared" si="5"/>
        <v>1.0002259577811361</v>
      </c>
      <c r="V17" s="977"/>
      <c r="W17" s="881">
        <f t="shared" si="6"/>
        <v>0</v>
      </c>
      <c r="X17" s="894">
        <f t="shared" si="7"/>
        <v>0</v>
      </c>
    </row>
    <row r="18" spans="1:28" s="747" customFormat="1" ht="28.5" customHeight="1">
      <c r="A18" s="634" t="s">
        <v>21</v>
      </c>
      <c r="B18" s="279" t="s">
        <v>156</v>
      </c>
      <c r="C18" s="303" t="s">
        <v>10</v>
      </c>
      <c r="D18" s="968">
        <v>3604</v>
      </c>
      <c r="E18" s="968">
        <v>3185</v>
      </c>
      <c r="F18" s="968">
        <v>3469</v>
      </c>
      <c r="G18" s="904">
        <v>3100</v>
      </c>
      <c r="H18" s="365">
        <f>SUM(I18:R18)</f>
        <v>3100</v>
      </c>
      <c r="I18" s="968">
        <v>200</v>
      </c>
      <c r="J18" s="968">
        <v>480</v>
      </c>
      <c r="K18" s="968">
        <v>420</v>
      </c>
      <c r="L18" s="968">
        <v>240</v>
      </c>
      <c r="M18" s="968">
        <v>420</v>
      </c>
      <c r="N18" s="968">
        <v>190</v>
      </c>
      <c r="O18" s="968">
        <v>350</v>
      </c>
      <c r="P18" s="968">
        <v>70</v>
      </c>
      <c r="Q18" s="968">
        <v>280</v>
      </c>
      <c r="R18" s="968">
        <v>450</v>
      </c>
      <c r="S18" s="655">
        <f t="shared" si="3"/>
        <v>0.96254162042175362</v>
      </c>
      <c r="T18" s="359">
        <f t="shared" si="4"/>
        <v>1.0891679748822607</v>
      </c>
      <c r="U18" s="359">
        <f t="shared" si="5"/>
        <v>0.89362928797924479</v>
      </c>
      <c r="V18" s="976"/>
      <c r="W18" s="882">
        <f t="shared" si="6"/>
        <v>0</v>
      </c>
      <c r="X18" s="915">
        <f t="shared" si="7"/>
        <v>0</v>
      </c>
    </row>
    <row r="19" spans="1:28" s="748" customFormat="1" ht="28.5" customHeight="1">
      <c r="A19" s="656"/>
      <c r="B19" s="230" t="s">
        <v>154</v>
      </c>
      <c r="C19" s="116" t="s">
        <v>151</v>
      </c>
      <c r="D19" s="969">
        <f>D20/D18*10</f>
        <v>47</v>
      </c>
      <c r="E19" s="969">
        <f>E20/E18*10</f>
        <v>47</v>
      </c>
      <c r="F19" s="969">
        <v>47.3</v>
      </c>
      <c r="G19" s="906">
        <v>47.032258064516128</v>
      </c>
      <c r="H19" s="228">
        <f>H20/H18*10</f>
        <v>47.032258064516128</v>
      </c>
      <c r="I19" s="228">
        <v>47.1</v>
      </c>
      <c r="J19" s="228">
        <v>47</v>
      </c>
      <c r="K19" s="228">
        <v>47.1</v>
      </c>
      <c r="L19" s="228">
        <v>47</v>
      </c>
      <c r="M19" s="228">
        <v>47</v>
      </c>
      <c r="N19" s="228">
        <v>47</v>
      </c>
      <c r="O19" s="228">
        <v>47</v>
      </c>
      <c r="P19" s="228">
        <v>47</v>
      </c>
      <c r="Q19" s="228">
        <v>47</v>
      </c>
      <c r="R19" s="228">
        <v>47.1</v>
      </c>
      <c r="S19" s="658">
        <f t="shared" si="3"/>
        <v>1.0063829787234042</v>
      </c>
      <c r="T19" s="324">
        <f t="shared" si="4"/>
        <v>1.0063829787234042</v>
      </c>
      <c r="U19" s="324">
        <f t="shared" si="5"/>
        <v>0.99433949396440025</v>
      </c>
      <c r="V19" s="977"/>
      <c r="W19" s="881">
        <f t="shared" si="6"/>
        <v>0</v>
      </c>
      <c r="X19" s="894">
        <f>H19-SUM(I19:R19)</f>
        <v>-423.26774193548385</v>
      </c>
    </row>
    <row r="20" spans="1:28" s="748" customFormat="1" ht="28.5" customHeight="1">
      <c r="A20" s="656"/>
      <c r="B20" s="230" t="s">
        <v>155</v>
      </c>
      <c r="C20" s="116" t="s">
        <v>5</v>
      </c>
      <c r="D20" s="969">
        <v>16938.8</v>
      </c>
      <c r="E20" s="969">
        <v>14969.5</v>
      </c>
      <c r="F20" s="969">
        <f>F18*F19/10</f>
        <v>16408.37</v>
      </c>
      <c r="G20" s="906">
        <v>14580</v>
      </c>
      <c r="H20" s="228">
        <f>SUM(I20:R20)</f>
        <v>14580</v>
      </c>
      <c r="I20" s="969">
        <f>+(I18*I19)/10</f>
        <v>942</v>
      </c>
      <c r="J20" s="969">
        <f>+(J18*J19)/10</f>
        <v>2256</v>
      </c>
      <c r="K20" s="969">
        <f>+(K18*K19)/10-0.2</f>
        <v>1978</v>
      </c>
      <c r="L20" s="969">
        <f t="shared" ref="L20:Q20" si="16">+(L18*L19)/10</f>
        <v>1128</v>
      </c>
      <c r="M20" s="969">
        <f t="shared" si="16"/>
        <v>1974</v>
      </c>
      <c r="N20" s="969">
        <f t="shared" si="16"/>
        <v>893</v>
      </c>
      <c r="O20" s="969">
        <f t="shared" si="16"/>
        <v>1645</v>
      </c>
      <c r="P20" s="969">
        <f t="shared" si="16"/>
        <v>329</v>
      </c>
      <c r="Q20" s="969">
        <f t="shared" si="16"/>
        <v>1316</v>
      </c>
      <c r="R20" s="969">
        <f>+(R18*R19)/10-0.5</f>
        <v>2119</v>
      </c>
      <c r="S20" s="658">
        <f t="shared" si="3"/>
        <v>0.96868550310529666</v>
      </c>
      <c r="T20" s="324">
        <f t="shared" si="4"/>
        <v>1.0961201108921472</v>
      </c>
      <c r="U20" s="324">
        <f t="shared" si="5"/>
        <v>0.88857089400104949</v>
      </c>
      <c r="V20" s="977"/>
      <c r="W20" s="881">
        <f t="shared" si="6"/>
        <v>0</v>
      </c>
      <c r="X20" s="894">
        <f t="shared" si="7"/>
        <v>0</v>
      </c>
      <c r="Y20" s="752"/>
      <c r="Z20" s="752"/>
      <c r="AA20" s="752"/>
      <c r="AB20" s="752"/>
    </row>
    <row r="21" spans="1:28" s="747" customFormat="1" ht="28.5" customHeight="1">
      <c r="A21" s="634" t="s">
        <v>21</v>
      </c>
      <c r="B21" s="279" t="s">
        <v>157</v>
      </c>
      <c r="C21" s="303" t="s">
        <v>10</v>
      </c>
      <c r="D21" s="968">
        <v>100</v>
      </c>
      <c r="E21" s="968">
        <v>0</v>
      </c>
      <c r="F21" s="968">
        <v>50</v>
      </c>
      <c r="G21" s="904"/>
      <c r="H21" s="365">
        <f>I21+J21+K21+L21+M21+N21+O21+P21+Q21+R21</f>
        <v>0</v>
      </c>
      <c r="I21" s="968"/>
      <c r="J21" s="968">
        <v>0</v>
      </c>
      <c r="K21" s="968">
        <v>0</v>
      </c>
      <c r="L21" s="968">
        <v>0</v>
      </c>
      <c r="M21" s="968">
        <v>0</v>
      </c>
      <c r="N21" s="968">
        <v>0</v>
      </c>
      <c r="O21" s="968">
        <v>0</v>
      </c>
      <c r="P21" s="968">
        <v>0</v>
      </c>
      <c r="Q21" s="968">
        <v>0</v>
      </c>
      <c r="R21" s="968">
        <v>0</v>
      </c>
      <c r="S21" s="655">
        <f t="shared" si="3"/>
        <v>0.5</v>
      </c>
      <c r="T21" s="359"/>
      <c r="U21" s="359">
        <f t="shared" si="5"/>
        <v>0</v>
      </c>
      <c r="V21" s="976"/>
      <c r="W21" s="882">
        <f t="shared" si="6"/>
        <v>0</v>
      </c>
      <c r="X21" s="915">
        <f t="shared" si="7"/>
        <v>0</v>
      </c>
    </row>
    <row r="22" spans="1:28" s="751" customFormat="1" ht="28.5" customHeight="1">
      <c r="A22" s="656"/>
      <c r="B22" s="230" t="s">
        <v>154</v>
      </c>
      <c r="C22" s="116" t="s">
        <v>151</v>
      </c>
      <c r="D22" s="969">
        <f>D23/D21*10</f>
        <v>14</v>
      </c>
      <c r="E22" s="969">
        <v>0</v>
      </c>
      <c r="F22" s="969">
        <v>14</v>
      </c>
      <c r="G22" s="906"/>
      <c r="H22" s="228">
        <v>0</v>
      </c>
      <c r="I22" s="228"/>
      <c r="J22" s="228">
        <v>0</v>
      </c>
      <c r="K22" s="228">
        <v>0</v>
      </c>
      <c r="L22" s="228">
        <v>0</v>
      </c>
      <c r="M22" s="228">
        <v>0</v>
      </c>
      <c r="N22" s="228">
        <v>0</v>
      </c>
      <c r="O22" s="228">
        <v>0</v>
      </c>
      <c r="P22" s="228">
        <v>0</v>
      </c>
      <c r="Q22" s="228">
        <v>0</v>
      </c>
      <c r="R22" s="228">
        <v>0</v>
      </c>
      <c r="S22" s="658">
        <f t="shared" si="3"/>
        <v>1</v>
      </c>
      <c r="T22" s="324"/>
      <c r="U22" s="324">
        <f t="shared" si="5"/>
        <v>0</v>
      </c>
      <c r="V22" s="976"/>
      <c r="W22" s="883">
        <f t="shared" si="6"/>
        <v>0</v>
      </c>
      <c r="X22" s="893">
        <f t="shared" si="7"/>
        <v>0</v>
      </c>
    </row>
    <row r="23" spans="1:28" s="748" customFormat="1" ht="28.5" customHeight="1">
      <c r="A23" s="656"/>
      <c r="B23" s="230" t="s">
        <v>155</v>
      </c>
      <c r="C23" s="116" t="s">
        <v>5</v>
      </c>
      <c r="D23" s="969">
        <v>140</v>
      </c>
      <c r="E23" s="969">
        <v>0</v>
      </c>
      <c r="F23" s="969">
        <f>F21*F22/10</f>
        <v>70</v>
      </c>
      <c r="G23" s="906"/>
      <c r="H23" s="228">
        <f>I23+J23+K23+L23+M23+N23+O23+P23+Q23+R23</f>
        <v>0</v>
      </c>
      <c r="I23" s="969"/>
      <c r="J23" s="969">
        <v>0</v>
      </c>
      <c r="K23" s="969">
        <v>0</v>
      </c>
      <c r="L23" s="969">
        <v>0</v>
      </c>
      <c r="M23" s="969">
        <v>0</v>
      </c>
      <c r="N23" s="969">
        <v>0</v>
      </c>
      <c r="O23" s="969">
        <v>0</v>
      </c>
      <c r="P23" s="969">
        <v>0</v>
      </c>
      <c r="Q23" s="969">
        <v>0</v>
      </c>
      <c r="R23" s="969">
        <v>0</v>
      </c>
      <c r="S23" s="658">
        <f t="shared" si="3"/>
        <v>0.5</v>
      </c>
      <c r="T23" s="324"/>
      <c r="U23" s="324">
        <f t="shared" si="5"/>
        <v>0</v>
      </c>
      <c r="V23" s="976"/>
      <c r="W23" s="881">
        <f t="shared" si="6"/>
        <v>0</v>
      </c>
      <c r="X23" s="894">
        <f t="shared" si="7"/>
        <v>0</v>
      </c>
      <c r="Y23" s="752"/>
      <c r="Z23" s="752"/>
      <c r="AA23" s="752"/>
      <c r="AB23" s="752"/>
    </row>
    <row r="24" spans="1:28" s="749" customFormat="1" ht="28.5" customHeight="1">
      <c r="A24" s="634" t="s">
        <v>21</v>
      </c>
      <c r="B24" s="279" t="s">
        <v>158</v>
      </c>
      <c r="C24" s="303" t="s">
        <v>10</v>
      </c>
      <c r="D24" s="968">
        <v>300</v>
      </c>
      <c r="E24" s="968">
        <v>400</v>
      </c>
      <c r="F24" s="968">
        <f>102+330</f>
        <v>432</v>
      </c>
      <c r="G24" s="904">
        <v>400</v>
      </c>
      <c r="H24" s="365">
        <f>SUM(I24:R24)</f>
        <v>400</v>
      </c>
      <c r="I24" s="968">
        <v>0</v>
      </c>
      <c r="J24" s="968">
        <v>0</v>
      </c>
      <c r="K24" s="968">
        <v>0</v>
      </c>
      <c r="L24" s="968">
        <v>0</v>
      </c>
      <c r="M24" s="968">
        <v>0</v>
      </c>
      <c r="N24" s="968">
        <v>0</v>
      </c>
      <c r="O24" s="968">
        <v>0</v>
      </c>
      <c r="P24" s="968">
        <v>0</v>
      </c>
      <c r="Q24" s="968">
        <v>50</v>
      </c>
      <c r="R24" s="968">
        <v>350</v>
      </c>
      <c r="S24" s="655">
        <f t="shared" si="3"/>
        <v>1.44</v>
      </c>
      <c r="T24" s="359">
        <f t="shared" ref="T24:T37" si="17">F24/E24</f>
        <v>1.08</v>
      </c>
      <c r="U24" s="359">
        <f t="shared" si="5"/>
        <v>0.92592592592592593</v>
      </c>
      <c r="V24" s="976"/>
      <c r="W24" s="882">
        <f t="shared" si="6"/>
        <v>0</v>
      </c>
      <c r="X24" s="915">
        <f t="shared" si="7"/>
        <v>0</v>
      </c>
    </row>
    <row r="25" spans="1:28" s="748" customFormat="1" ht="28.5" customHeight="1">
      <c r="A25" s="656"/>
      <c r="B25" s="230" t="s">
        <v>154</v>
      </c>
      <c r="C25" s="116" t="s">
        <v>151</v>
      </c>
      <c r="D25" s="969">
        <v>48</v>
      </c>
      <c r="E25" s="969">
        <v>45.13</v>
      </c>
      <c r="F25" s="969">
        <v>48</v>
      </c>
      <c r="G25" s="906">
        <v>48</v>
      </c>
      <c r="H25" s="228">
        <f>H26/H24*10</f>
        <v>48</v>
      </c>
      <c r="I25" s="228"/>
      <c r="J25" s="228"/>
      <c r="K25" s="228"/>
      <c r="L25" s="228"/>
      <c r="M25" s="228"/>
      <c r="N25" s="228"/>
      <c r="O25" s="228"/>
      <c r="P25" s="228"/>
      <c r="Q25" s="228">
        <v>48</v>
      </c>
      <c r="R25" s="228">
        <v>48</v>
      </c>
      <c r="S25" s="658">
        <f t="shared" si="3"/>
        <v>1</v>
      </c>
      <c r="T25" s="324">
        <f t="shared" si="17"/>
        <v>1.0635940615998227</v>
      </c>
      <c r="U25" s="324">
        <f t="shared" si="5"/>
        <v>1</v>
      </c>
      <c r="V25" s="976"/>
      <c r="W25" s="881">
        <f t="shared" si="6"/>
        <v>0</v>
      </c>
      <c r="X25" s="894">
        <f t="shared" si="7"/>
        <v>-48</v>
      </c>
    </row>
    <row r="26" spans="1:28" s="748" customFormat="1" ht="28.5" customHeight="1">
      <c r="A26" s="656"/>
      <c r="B26" s="230" t="s">
        <v>155</v>
      </c>
      <c r="C26" s="116" t="s">
        <v>5</v>
      </c>
      <c r="D26" s="969">
        <f>D24*D25/10</f>
        <v>1440</v>
      </c>
      <c r="E26" s="969">
        <f>E24*E25/10</f>
        <v>1805.2</v>
      </c>
      <c r="F26" s="969">
        <f>F24*F25/10</f>
        <v>2073.6</v>
      </c>
      <c r="G26" s="906">
        <v>1920</v>
      </c>
      <c r="H26" s="228">
        <f>SUM(I26:R26)</f>
        <v>1920</v>
      </c>
      <c r="I26" s="969"/>
      <c r="J26" s="969"/>
      <c r="K26" s="969"/>
      <c r="L26" s="969"/>
      <c r="M26" s="969"/>
      <c r="N26" s="969"/>
      <c r="O26" s="969"/>
      <c r="P26" s="969"/>
      <c r="Q26" s="969">
        <f t="shared" ref="Q26:R26" si="18">+(Q24*Q25)/10</f>
        <v>240</v>
      </c>
      <c r="R26" s="969">
        <f t="shared" si="18"/>
        <v>1680</v>
      </c>
      <c r="S26" s="658">
        <f t="shared" si="3"/>
        <v>1.44</v>
      </c>
      <c r="T26" s="324">
        <f t="shared" si="17"/>
        <v>1.1486815865278084</v>
      </c>
      <c r="U26" s="324">
        <f t="shared" si="5"/>
        <v>0.92592592592592593</v>
      </c>
      <c r="V26" s="976"/>
      <c r="W26" s="881">
        <f t="shared" si="6"/>
        <v>0</v>
      </c>
      <c r="X26" s="894">
        <f t="shared" si="7"/>
        <v>0</v>
      </c>
    </row>
    <row r="27" spans="1:28" s="747" customFormat="1" ht="28.5" customHeight="1">
      <c r="A27" s="641">
        <v>2</v>
      </c>
      <c r="B27" s="608" t="s">
        <v>159</v>
      </c>
      <c r="C27" s="105" t="s">
        <v>10</v>
      </c>
      <c r="D27" s="968">
        <f>D30+D33</f>
        <v>1018.5</v>
      </c>
      <c r="E27" s="968">
        <v>940</v>
      </c>
      <c r="F27" s="968">
        <f t="shared" ref="F27" si="19">F30+F33</f>
        <v>956.5</v>
      </c>
      <c r="G27" s="904">
        <v>870</v>
      </c>
      <c r="H27" s="365">
        <f>SUM(I27:R27)</f>
        <v>870</v>
      </c>
      <c r="I27" s="968">
        <v>43</v>
      </c>
      <c r="J27" s="968">
        <v>105</v>
      </c>
      <c r="K27" s="968">
        <v>95</v>
      </c>
      <c r="L27" s="968">
        <v>85</v>
      </c>
      <c r="M27" s="968">
        <v>105</v>
      </c>
      <c r="N27" s="968">
        <v>108</v>
      </c>
      <c r="O27" s="968">
        <v>108</v>
      </c>
      <c r="P27" s="968">
        <v>24</v>
      </c>
      <c r="Q27" s="968">
        <v>97</v>
      </c>
      <c r="R27" s="968">
        <v>100</v>
      </c>
      <c r="S27" s="655">
        <f t="shared" si="3"/>
        <v>0.93912616593028964</v>
      </c>
      <c r="T27" s="359">
        <f t="shared" si="17"/>
        <v>1.0175531914893616</v>
      </c>
      <c r="U27" s="359">
        <f t="shared" si="5"/>
        <v>0.90956612650287505</v>
      </c>
      <c r="V27" s="976"/>
      <c r="W27" s="882">
        <f t="shared" si="6"/>
        <v>0</v>
      </c>
      <c r="X27" s="915">
        <f t="shared" si="7"/>
        <v>0</v>
      </c>
    </row>
    <row r="28" spans="1:28" s="753" customFormat="1" ht="28.5" customHeight="1">
      <c r="A28" s="656"/>
      <c r="B28" s="319" t="s">
        <v>160</v>
      </c>
      <c r="C28" s="106" t="s">
        <v>151</v>
      </c>
      <c r="D28" s="969">
        <f>D29/D27*10</f>
        <v>46.266077565046629</v>
      </c>
      <c r="E28" s="969">
        <f>E29/E27*10</f>
        <v>46.131914893617022</v>
      </c>
      <c r="F28" s="969">
        <f t="shared" ref="F28" si="20">F29/F27*10</f>
        <v>46.106116048092012</v>
      </c>
      <c r="G28" s="906">
        <v>43.333333333333329</v>
      </c>
      <c r="H28" s="228">
        <f>H29/H27*10</f>
        <v>43.333333333333329</v>
      </c>
      <c r="I28" s="228">
        <f t="shared" ref="I28:R28" si="21">I29/I27*10</f>
        <v>43.421926910299007</v>
      </c>
      <c r="J28" s="228">
        <f t="shared" si="21"/>
        <v>42.816326530612244</v>
      </c>
      <c r="K28" s="228">
        <f t="shared" si="21"/>
        <v>42.691729323308266</v>
      </c>
      <c r="L28" s="228">
        <f t="shared" si="21"/>
        <v>43.512605042016801</v>
      </c>
      <c r="M28" s="228">
        <f t="shared" si="21"/>
        <v>43.605442176870746</v>
      </c>
      <c r="N28" s="228">
        <f t="shared" si="21"/>
        <v>43.386243386243386</v>
      </c>
      <c r="O28" s="228">
        <f t="shared" si="21"/>
        <v>43.386243386243386</v>
      </c>
      <c r="P28" s="228">
        <f t="shared" si="21"/>
        <v>42.61904761904762</v>
      </c>
      <c r="Q28" s="228">
        <f t="shared" si="21"/>
        <v>43.829160530191459</v>
      </c>
      <c r="R28" s="228">
        <f t="shared" si="21"/>
        <v>43.585714285714289</v>
      </c>
      <c r="S28" s="658">
        <f t="shared" si="3"/>
        <v>0.9965425744871127</v>
      </c>
      <c r="T28" s="324">
        <f t="shared" si="17"/>
        <v>0.99944075927512432</v>
      </c>
      <c r="U28" s="324">
        <f t="shared" si="5"/>
        <v>0.93986084813853177</v>
      </c>
      <c r="V28" s="976"/>
      <c r="W28" s="881">
        <f t="shared" si="6"/>
        <v>0</v>
      </c>
      <c r="X28" s="894">
        <f t="shared" si="7"/>
        <v>-389.52110585721391</v>
      </c>
    </row>
    <row r="29" spans="1:28" s="753" customFormat="1" ht="28.5" customHeight="1">
      <c r="A29" s="656"/>
      <c r="B29" s="319" t="s">
        <v>161</v>
      </c>
      <c r="C29" s="106" t="s">
        <v>5</v>
      </c>
      <c r="D29" s="969">
        <f>D32+D35</f>
        <v>4712.2</v>
      </c>
      <c r="E29" s="969">
        <f>E32+E35</f>
        <v>4336.3999999999996</v>
      </c>
      <c r="F29" s="969">
        <f t="shared" ref="F29" si="22">F32+F35</f>
        <v>4410.0500000000011</v>
      </c>
      <c r="G29" s="906">
        <v>3770</v>
      </c>
      <c r="H29" s="228">
        <f>SUM(I29:R29)</f>
        <v>3769.9999999999995</v>
      </c>
      <c r="I29" s="969">
        <f>I32+I35</f>
        <v>186.71428571428572</v>
      </c>
      <c r="J29" s="969">
        <f t="shared" ref="J29:R29" si="23">J32+J35</f>
        <v>449.57142857142856</v>
      </c>
      <c r="K29" s="969">
        <f t="shared" si="23"/>
        <v>405.57142857142856</v>
      </c>
      <c r="L29" s="969">
        <f t="shared" si="23"/>
        <v>369.85714285714283</v>
      </c>
      <c r="M29" s="969">
        <f t="shared" si="23"/>
        <v>457.85714285714283</v>
      </c>
      <c r="N29" s="969">
        <f t="shared" si="23"/>
        <v>468.57142857142856</v>
      </c>
      <c r="O29" s="969">
        <f t="shared" si="23"/>
        <v>468.57142857142856</v>
      </c>
      <c r="P29" s="969">
        <f t="shared" si="23"/>
        <v>102.28571428571429</v>
      </c>
      <c r="Q29" s="969">
        <f t="shared" si="23"/>
        <v>425.14285714285717</v>
      </c>
      <c r="R29" s="969">
        <f t="shared" si="23"/>
        <v>435.85714285714283</v>
      </c>
      <c r="S29" s="658">
        <f t="shared" si="3"/>
        <v>0.93587920716438211</v>
      </c>
      <c r="T29" s="324">
        <f t="shared" si="17"/>
        <v>1.0169841343049537</v>
      </c>
      <c r="U29" s="324">
        <f t="shared" si="5"/>
        <v>0.85486559109307114</v>
      </c>
      <c r="V29" s="976"/>
      <c r="W29" s="881">
        <f t="shared" si="6"/>
        <v>0</v>
      </c>
      <c r="X29" s="894">
        <f t="shared" si="7"/>
        <v>0</v>
      </c>
    </row>
    <row r="30" spans="1:28" s="751" customFormat="1" ht="28.5" customHeight="1">
      <c r="A30" s="657" t="s">
        <v>21</v>
      </c>
      <c r="B30" s="310" t="s">
        <v>162</v>
      </c>
      <c r="C30" s="105" t="s">
        <v>10</v>
      </c>
      <c r="D30" s="968">
        <v>906</v>
      </c>
      <c r="E30" s="968">
        <v>850</v>
      </c>
      <c r="F30" s="968">
        <v>861.5</v>
      </c>
      <c r="G30" s="904">
        <v>800</v>
      </c>
      <c r="H30" s="365">
        <f>SUM(I30:R30)</f>
        <v>800</v>
      </c>
      <c r="I30" s="968">
        <v>40</v>
      </c>
      <c r="J30" s="968">
        <v>90</v>
      </c>
      <c r="K30" s="968">
        <v>80</v>
      </c>
      <c r="L30" s="968">
        <v>80</v>
      </c>
      <c r="M30" s="968">
        <v>100</v>
      </c>
      <c r="N30" s="968">
        <v>100</v>
      </c>
      <c r="O30" s="968">
        <v>100</v>
      </c>
      <c r="P30" s="968">
        <v>20</v>
      </c>
      <c r="Q30" s="968">
        <v>95</v>
      </c>
      <c r="R30" s="968">
        <v>95</v>
      </c>
      <c r="S30" s="655">
        <f t="shared" si="3"/>
        <v>0.95088300220750555</v>
      </c>
      <c r="T30" s="359">
        <f t="shared" si="17"/>
        <v>1.0135294117647058</v>
      </c>
      <c r="U30" s="359">
        <f t="shared" si="5"/>
        <v>0.92861288450377244</v>
      </c>
      <c r="V30" s="976"/>
      <c r="W30" s="883">
        <f t="shared" si="6"/>
        <v>0</v>
      </c>
      <c r="X30" s="893">
        <f t="shared" si="7"/>
        <v>0</v>
      </c>
    </row>
    <row r="31" spans="1:28" s="751" customFormat="1" ht="28.5" customHeight="1">
      <c r="A31" s="656"/>
      <c r="B31" s="604" t="s">
        <v>154</v>
      </c>
      <c r="C31" s="106" t="s">
        <v>151</v>
      </c>
      <c r="D31" s="969">
        <f>D32/D30*10</f>
        <v>47.049668874172184</v>
      </c>
      <c r="E31" s="969">
        <f>E32/E30*10</f>
        <v>47</v>
      </c>
      <c r="F31" s="969">
        <v>47.000000000000014</v>
      </c>
      <c r="G31" s="906">
        <v>44</v>
      </c>
      <c r="H31" s="228">
        <f t="shared" ref="H31" si="24">H32/H30*10</f>
        <v>44</v>
      </c>
      <c r="I31" s="228">
        <v>44</v>
      </c>
      <c r="J31" s="228">
        <v>44</v>
      </c>
      <c r="K31" s="228">
        <v>44</v>
      </c>
      <c r="L31" s="228">
        <v>44</v>
      </c>
      <c r="M31" s="228">
        <v>44</v>
      </c>
      <c r="N31" s="228">
        <v>44</v>
      </c>
      <c r="O31" s="228">
        <v>44</v>
      </c>
      <c r="P31" s="228">
        <v>44</v>
      </c>
      <c r="Q31" s="228">
        <v>44</v>
      </c>
      <c r="R31" s="228">
        <v>44</v>
      </c>
      <c r="S31" s="658">
        <f t="shared" si="3"/>
        <v>0.99894433105778058</v>
      </c>
      <c r="T31" s="324">
        <f t="shared" si="17"/>
        <v>1.0000000000000002</v>
      </c>
      <c r="U31" s="324">
        <f t="shared" si="5"/>
        <v>0.93617021276595713</v>
      </c>
      <c r="V31" s="976"/>
      <c r="W31" s="883">
        <f t="shared" si="6"/>
        <v>0</v>
      </c>
      <c r="X31" s="893">
        <f t="shared" si="7"/>
        <v>-396</v>
      </c>
    </row>
    <row r="32" spans="1:28" s="751" customFormat="1" ht="28.5" customHeight="1">
      <c r="A32" s="656"/>
      <c r="B32" s="604" t="s">
        <v>155</v>
      </c>
      <c r="C32" s="106" t="s">
        <v>5</v>
      </c>
      <c r="D32" s="969">
        <v>4262.7</v>
      </c>
      <c r="E32" s="969">
        <v>3995</v>
      </c>
      <c r="F32" s="969">
        <f>F30*F31/10</f>
        <v>4049.0500000000015</v>
      </c>
      <c r="G32" s="906">
        <v>3520</v>
      </c>
      <c r="H32" s="228">
        <f>SUM(I32:R32)</f>
        <v>3520</v>
      </c>
      <c r="I32" s="969">
        <f t="shared" ref="I32:R32" si="25">(I30*I31)/10</f>
        <v>176</v>
      </c>
      <c r="J32" s="969">
        <f t="shared" si="25"/>
        <v>396</v>
      </c>
      <c r="K32" s="969">
        <f t="shared" si="25"/>
        <v>352</v>
      </c>
      <c r="L32" s="969">
        <f t="shared" si="25"/>
        <v>352</v>
      </c>
      <c r="M32" s="969">
        <f t="shared" si="25"/>
        <v>440</v>
      </c>
      <c r="N32" s="969">
        <f t="shared" si="25"/>
        <v>440</v>
      </c>
      <c r="O32" s="969">
        <f t="shared" si="25"/>
        <v>440</v>
      </c>
      <c r="P32" s="969">
        <f t="shared" si="25"/>
        <v>88</v>
      </c>
      <c r="Q32" s="969">
        <f t="shared" si="25"/>
        <v>418</v>
      </c>
      <c r="R32" s="969">
        <f t="shared" si="25"/>
        <v>418</v>
      </c>
      <c r="S32" s="658">
        <f t="shared" si="3"/>
        <v>0.9498791845543908</v>
      </c>
      <c r="T32" s="324">
        <f t="shared" si="17"/>
        <v>1.0135294117647062</v>
      </c>
      <c r="U32" s="324">
        <f t="shared" si="5"/>
        <v>0.8693397216631058</v>
      </c>
      <c r="V32" s="976"/>
      <c r="W32" s="883">
        <f t="shared" si="6"/>
        <v>0</v>
      </c>
      <c r="X32" s="893">
        <f t="shared" si="7"/>
        <v>0</v>
      </c>
    </row>
    <row r="33" spans="1:28" s="751" customFormat="1" ht="28.5" customHeight="1">
      <c r="A33" s="634" t="s">
        <v>21</v>
      </c>
      <c r="B33" s="310" t="s">
        <v>163</v>
      </c>
      <c r="C33" s="105" t="s">
        <v>10</v>
      </c>
      <c r="D33" s="968">
        <v>112.5</v>
      </c>
      <c r="E33" s="968">
        <v>90</v>
      </c>
      <c r="F33" s="968">
        <v>95</v>
      </c>
      <c r="G33" s="904">
        <v>70</v>
      </c>
      <c r="H33" s="365">
        <f>SUM(I33:R33)</f>
        <v>70</v>
      </c>
      <c r="I33" s="968">
        <v>3</v>
      </c>
      <c r="J33" s="968">
        <v>15</v>
      </c>
      <c r="K33" s="968">
        <v>15</v>
      </c>
      <c r="L33" s="968">
        <v>5</v>
      </c>
      <c r="M33" s="968">
        <v>5</v>
      </c>
      <c r="N33" s="968">
        <v>8</v>
      </c>
      <c r="O33" s="968">
        <v>8</v>
      </c>
      <c r="P33" s="968">
        <v>4</v>
      </c>
      <c r="Q33" s="968">
        <v>2</v>
      </c>
      <c r="R33" s="968">
        <v>5</v>
      </c>
      <c r="S33" s="655">
        <f t="shared" si="3"/>
        <v>0.84444444444444444</v>
      </c>
      <c r="T33" s="359">
        <f t="shared" si="17"/>
        <v>1.0555555555555556</v>
      </c>
      <c r="U33" s="359">
        <f t="shared" si="5"/>
        <v>0.73684210526315785</v>
      </c>
      <c r="V33" s="976"/>
      <c r="W33" s="883">
        <f t="shared" si="6"/>
        <v>0</v>
      </c>
      <c r="X33" s="893">
        <f t="shared" si="7"/>
        <v>0</v>
      </c>
    </row>
    <row r="34" spans="1:28" s="751" customFormat="1" ht="28.5" customHeight="1">
      <c r="A34" s="656"/>
      <c r="B34" s="434" t="s">
        <v>154</v>
      </c>
      <c r="C34" s="106" t="s">
        <v>151</v>
      </c>
      <c r="D34" s="969">
        <f>D35/D33*10</f>
        <v>39.955555555555556</v>
      </c>
      <c r="E34" s="969">
        <f>E35/E33*10</f>
        <v>37.93333333333333</v>
      </c>
      <c r="F34" s="969">
        <v>38</v>
      </c>
      <c r="G34" s="906">
        <v>35.714285714285715</v>
      </c>
      <c r="H34" s="228">
        <f t="shared" ref="H34" si="26">H35/H33*10</f>
        <v>35.714285714285715</v>
      </c>
      <c r="I34" s="228">
        <v>35.714285714285715</v>
      </c>
      <c r="J34" s="228">
        <v>35.714285714285715</v>
      </c>
      <c r="K34" s="228">
        <v>35.714285714285715</v>
      </c>
      <c r="L34" s="228">
        <v>35.714285714285715</v>
      </c>
      <c r="M34" s="228">
        <v>35.714285714285715</v>
      </c>
      <c r="N34" s="228">
        <v>35.714285714285715</v>
      </c>
      <c r="O34" s="228">
        <v>35.714285714285715</v>
      </c>
      <c r="P34" s="228">
        <v>35.714285714285715</v>
      </c>
      <c r="Q34" s="228">
        <v>35.714285714285715</v>
      </c>
      <c r="R34" s="228">
        <v>35.714285714285715</v>
      </c>
      <c r="S34" s="658">
        <f t="shared" si="3"/>
        <v>0.95105672969966626</v>
      </c>
      <c r="T34" s="324">
        <f t="shared" si="17"/>
        <v>1.0017574692442883</v>
      </c>
      <c r="U34" s="324">
        <f t="shared" si="5"/>
        <v>0.93984962406015038</v>
      </c>
      <c r="V34" s="976"/>
      <c r="W34" s="883">
        <f t="shared" si="6"/>
        <v>0</v>
      </c>
      <c r="X34" s="893">
        <f t="shared" si="7"/>
        <v>-321.42857142857144</v>
      </c>
    </row>
    <row r="35" spans="1:28" s="754" customFormat="1" ht="28.5" customHeight="1">
      <c r="A35" s="656"/>
      <c r="B35" s="434" t="s">
        <v>155</v>
      </c>
      <c r="C35" s="106" t="s">
        <v>5</v>
      </c>
      <c r="D35" s="969">
        <v>449.5</v>
      </c>
      <c r="E35" s="969">
        <v>341.4</v>
      </c>
      <c r="F35" s="969">
        <f>F33*F34/10</f>
        <v>361</v>
      </c>
      <c r="G35" s="906">
        <v>250</v>
      </c>
      <c r="H35" s="228">
        <f>SUM(I35:R35)</f>
        <v>250.00000000000003</v>
      </c>
      <c r="I35" s="969">
        <f>I33*I34/10</f>
        <v>10.714285714285714</v>
      </c>
      <c r="J35" s="969">
        <f t="shared" ref="J35:R35" si="27">J33*J34/10</f>
        <v>53.571428571428577</v>
      </c>
      <c r="K35" s="969">
        <f t="shared" si="27"/>
        <v>53.571428571428577</v>
      </c>
      <c r="L35" s="969">
        <f t="shared" si="27"/>
        <v>17.857142857142858</v>
      </c>
      <c r="M35" s="969">
        <f t="shared" si="27"/>
        <v>17.857142857142858</v>
      </c>
      <c r="N35" s="969">
        <f t="shared" si="27"/>
        <v>28.571428571428573</v>
      </c>
      <c r="O35" s="969">
        <f t="shared" si="27"/>
        <v>28.571428571428573</v>
      </c>
      <c r="P35" s="969">
        <f t="shared" si="27"/>
        <v>14.285714285714286</v>
      </c>
      <c r="Q35" s="969">
        <f t="shared" si="27"/>
        <v>7.1428571428571432</v>
      </c>
      <c r="R35" s="969">
        <f t="shared" si="27"/>
        <v>17.857142857142858</v>
      </c>
      <c r="S35" s="658">
        <f t="shared" si="3"/>
        <v>0.8031145717463849</v>
      </c>
      <c r="T35" s="324">
        <f t="shared" si="17"/>
        <v>1.057410661980082</v>
      </c>
      <c r="U35" s="324">
        <f t="shared" si="5"/>
        <v>0.69252077562326875</v>
      </c>
      <c r="V35" s="976"/>
      <c r="W35" s="883">
        <f t="shared" si="6"/>
        <v>0</v>
      </c>
      <c r="X35" s="893">
        <f t="shared" si="7"/>
        <v>0</v>
      </c>
    </row>
    <row r="36" spans="1:28" s="754" customFormat="1" ht="28.5" customHeight="1">
      <c r="A36" s="641">
        <v>3</v>
      </c>
      <c r="B36" s="659" t="s">
        <v>164</v>
      </c>
      <c r="C36" s="107" t="s">
        <v>10</v>
      </c>
      <c r="D36" s="970">
        <v>620.29999999999995</v>
      </c>
      <c r="E36" s="970">
        <v>910.3</v>
      </c>
      <c r="F36" s="970">
        <v>838.61</v>
      </c>
      <c r="G36" s="907">
        <v>720.3</v>
      </c>
      <c r="H36" s="365">
        <f>I36+J36+K36+L36+M36+N36+O36+P36+Q36+R36</f>
        <v>1048.5999999999999</v>
      </c>
      <c r="I36" s="365">
        <v>49.62</v>
      </c>
      <c r="J36" s="365">
        <v>99.2</v>
      </c>
      <c r="K36" s="365">
        <v>207.57</v>
      </c>
      <c r="L36" s="365">
        <v>64.05</v>
      </c>
      <c r="M36" s="365">
        <v>68.52000000000001</v>
      </c>
      <c r="N36" s="365">
        <v>37.71</v>
      </c>
      <c r="O36" s="365">
        <v>283.3</v>
      </c>
      <c r="P36" s="365">
        <v>85</v>
      </c>
      <c r="Q36" s="365">
        <v>39.409999999999997</v>
      </c>
      <c r="R36" s="365">
        <v>114.22</v>
      </c>
      <c r="S36" s="660">
        <f t="shared" si="3"/>
        <v>1.351942608415283</v>
      </c>
      <c r="T36" s="359">
        <f t="shared" si="17"/>
        <v>0.92124574316159513</v>
      </c>
      <c r="U36" s="359">
        <f t="shared" si="5"/>
        <v>1.2504024516759875</v>
      </c>
      <c r="V36" s="866"/>
      <c r="W36" s="883">
        <f>G36-H36</f>
        <v>-328.29999999999995</v>
      </c>
      <c r="X36" s="893">
        <f t="shared" si="7"/>
        <v>0</v>
      </c>
    </row>
    <row r="37" spans="1:28" s="754" customFormat="1" ht="28.5" customHeight="1">
      <c r="A37" s="657" t="s">
        <v>21</v>
      </c>
      <c r="B37" s="662" t="s">
        <v>165</v>
      </c>
      <c r="C37" s="108" t="s">
        <v>5</v>
      </c>
      <c r="D37" s="971">
        <v>7000</v>
      </c>
      <c r="E37" s="971">
        <v>12000</v>
      </c>
      <c r="F37" s="971">
        <v>9500</v>
      </c>
      <c r="G37" s="908">
        <v>13500</v>
      </c>
      <c r="H37" s="720">
        <v>22100</v>
      </c>
      <c r="I37" s="228"/>
      <c r="J37" s="228"/>
      <c r="K37" s="228"/>
      <c r="L37" s="228"/>
      <c r="M37" s="228"/>
      <c r="N37" s="228"/>
      <c r="O37" s="228"/>
      <c r="P37" s="228"/>
      <c r="Q37" s="228"/>
      <c r="R37" s="228"/>
      <c r="S37" s="663">
        <f t="shared" si="3"/>
        <v>1.3571428571428572</v>
      </c>
      <c r="T37" s="324">
        <f t="shared" si="17"/>
        <v>0.79166666666666663</v>
      </c>
      <c r="U37" s="324">
        <f t="shared" si="5"/>
        <v>2.3263157894736843</v>
      </c>
      <c r="V37" s="979"/>
      <c r="W37" s="883">
        <f>G37-H37</f>
        <v>-8600</v>
      </c>
      <c r="X37" s="893">
        <f t="shared" si="7"/>
        <v>22100</v>
      </c>
    </row>
    <row r="38" spans="1:28" s="754" customFormat="1" ht="28.5" customHeight="1">
      <c r="A38" s="657" t="s">
        <v>21</v>
      </c>
      <c r="B38" s="662" t="s">
        <v>166</v>
      </c>
      <c r="C38" s="108" t="s">
        <v>10</v>
      </c>
      <c r="D38" s="971">
        <v>300</v>
      </c>
      <c r="E38" s="971">
        <v>290</v>
      </c>
      <c r="F38" s="971">
        <v>245.82</v>
      </c>
      <c r="G38" s="908">
        <v>100</v>
      </c>
      <c r="H38" s="228">
        <v>210</v>
      </c>
      <c r="I38" s="228">
        <v>10</v>
      </c>
      <c r="J38" s="228">
        <v>50</v>
      </c>
      <c r="K38" s="228">
        <v>20</v>
      </c>
      <c r="L38" s="228">
        <v>10</v>
      </c>
      <c r="M38" s="228">
        <v>20</v>
      </c>
      <c r="N38" s="228">
        <v>0</v>
      </c>
      <c r="O38" s="228">
        <v>50</v>
      </c>
      <c r="P38" s="228">
        <v>0</v>
      </c>
      <c r="Q38" s="228">
        <v>10</v>
      </c>
      <c r="R38" s="228">
        <v>40</v>
      </c>
      <c r="S38" s="760">
        <f t="shared" si="3"/>
        <v>0.81940000000000002</v>
      </c>
      <c r="T38" s="761">
        <f>F38/E38</f>
        <v>0.84765517241379307</v>
      </c>
      <c r="U38" s="761">
        <f t="shared" si="5"/>
        <v>0.85428362216255804</v>
      </c>
      <c r="V38" s="979"/>
      <c r="W38" s="883">
        <f>G38-H38</f>
        <v>-110</v>
      </c>
      <c r="X38" s="893">
        <f t="shared" si="7"/>
        <v>0</v>
      </c>
    </row>
    <row r="39" spans="1:28" s="755" customFormat="1" ht="28.5" customHeight="1">
      <c r="A39" s="641" t="s">
        <v>98</v>
      </c>
      <c r="B39" s="279" t="s">
        <v>742</v>
      </c>
      <c r="C39" s="303"/>
      <c r="D39" s="364"/>
      <c r="E39" s="364"/>
      <c r="F39" s="364"/>
      <c r="G39" s="909"/>
      <c r="H39" s="860"/>
      <c r="I39" s="860"/>
      <c r="J39" s="860"/>
      <c r="K39" s="860"/>
      <c r="L39" s="860"/>
      <c r="M39" s="860"/>
      <c r="N39" s="860"/>
      <c r="O39" s="860"/>
      <c r="P39" s="860"/>
      <c r="Q39" s="860"/>
      <c r="R39" s="860"/>
      <c r="S39" s="359"/>
      <c r="T39" s="870"/>
      <c r="U39" s="870"/>
      <c r="V39" s="980"/>
      <c r="W39" s="884">
        <f t="shared" si="6"/>
        <v>0</v>
      </c>
      <c r="X39" s="892">
        <f t="shared" si="7"/>
        <v>0</v>
      </c>
      <c r="Y39" s="759"/>
    </row>
    <row r="40" spans="1:28" s="764" customFormat="1" ht="90.75" customHeight="1">
      <c r="A40" s="641">
        <v>1</v>
      </c>
      <c r="B40" s="279" t="s">
        <v>167</v>
      </c>
      <c r="C40" s="303" t="s">
        <v>10</v>
      </c>
      <c r="D40" s="968">
        <v>3248</v>
      </c>
      <c r="E40" s="968">
        <v>3333</v>
      </c>
      <c r="F40" s="968">
        <f>D40+F41</f>
        <v>3368.87</v>
      </c>
      <c r="G40" s="904">
        <v>3455</v>
      </c>
      <c r="H40" s="365">
        <f>SUM(I40:R40)</f>
        <v>3455.87</v>
      </c>
      <c r="I40" s="365">
        <v>410.72</v>
      </c>
      <c r="J40" s="365">
        <v>565.54999999999995</v>
      </c>
      <c r="K40" s="365">
        <v>853.77</v>
      </c>
      <c r="L40" s="365">
        <f>379.58+2</f>
        <v>381.58</v>
      </c>
      <c r="M40" s="365">
        <v>290.52</v>
      </c>
      <c r="N40" s="365">
        <v>14</v>
      </c>
      <c r="O40" s="365">
        <v>160.26</v>
      </c>
      <c r="P40" s="365">
        <v>0</v>
      </c>
      <c r="Q40" s="365">
        <v>117.57000000000001</v>
      </c>
      <c r="R40" s="365">
        <v>661.9</v>
      </c>
      <c r="S40" s="660">
        <f t="shared" si="3"/>
        <v>1.0372136699507388</v>
      </c>
      <c r="T40" s="359">
        <f>F40/E40</f>
        <v>1.0107620762076208</v>
      </c>
      <c r="U40" s="359">
        <f>H40/F40</f>
        <v>1.0258246830539617</v>
      </c>
      <c r="V40" s="980" t="s">
        <v>735</v>
      </c>
      <c r="W40" s="920">
        <f>G40-H40</f>
        <v>-0.86999999999989086</v>
      </c>
      <c r="X40" s="892">
        <f t="shared" si="7"/>
        <v>0</v>
      </c>
    </row>
    <row r="41" spans="1:28" s="748" customFormat="1" ht="28.5" customHeight="1">
      <c r="A41" s="656"/>
      <c r="B41" s="230" t="s">
        <v>168</v>
      </c>
      <c r="C41" s="994" t="s">
        <v>10</v>
      </c>
      <c r="D41" s="1044">
        <f>D42+D43</f>
        <v>91.78</v>
      </c>
      <c r="E41" s="969">
        <f>80+5</f>
        <v>85</v>
      </c>
      <c r="F41" s="1044">
        <v>120.87</v>
      </c>
      <c r="G41" s="906">
        <v>85</v>
      </c>
      <c r="H41" s="778">
        <f>I41+J41+K41+L41+M41+N41+O41+P41+Q41+R41</f>
        <v>87</v>
      </c>
      <c r="I41" s="778"/>
      <c r="J41" s="778">
        <v>5</v>
      </c>
      <c r="K41" s="778"/>
      <c r="L41" s="778">
        <v>2</v>
      </c>
      <c r="M41" s="778"/>
      <c r="N41" s="778"/>
      <c r="O41" s="778">
        <v>80</v>
      </c>
      <c r="P41" s="778"/>
      <c r="Q41" s="778"/>
      <c r="R41" s="778"/>
      <c r="S41" s="663">
        <f t="shared" si="3"/>
        <v>1.3169535846589671</v>
      </c>
      <c r="T41" s="324">
        <f>F41/E41</f>
        <v>1.4220000000000002</v>
      </c>
      <c r="U41" s="324">
        <f>H41/F41</f>
        <v>0.71978158351948374</v>
      </c>
      <c r="V41" s="977"/>
      <c r="W41" s="881">
        <f>G41-H41</f>
        <v>-2</v>
      </c>
      <c r="X41" s="894">
        <f t="shared" ref="X41:X43" si="28">H41-SUM(I41:R41)</f>
        <v>0</v>
      </c>
    </row>
    <row r="42" spans="1:28" s="748" customFormat="1" ht="28.5" customHeight="1">
      <c r="A42" s="656"/>
      <c r="B42" s="230" t="s">
        <v>792</v>
      </c>
      <c r="C42" s="994"/>
      <c r="D42" s="1044">
        <f>86.78</f>
        <v>86.78</v>
      </c>
      <c r="E42" s="969">
        <v>80</v>
      </c>
      <c r="F42" s="1044">
        <v>120.87</v>
      </c>
      <c r="G42" s="906"/>
      <c r="H42" s="778">
        <v>82</v>
      </c>
      <c r="I42" s="778"/>
      <c r="J42" s="778"/>
      <c r="K42" s="778"/>
      <c r="L42" s="778">
        <v>2</v>
      </c>
      <c r="M42" s="778"/>
      <c r="N42" s="778"/>
      <c r="O42" s="778">
        <v>80</v>
      </c>
      <c r="P42" s="778"/>
      <c r="Q42" s="778"/>
      <c r="R42" s="778"/>
      <c r="S42" s="663">
        <f t="shared" ref="S42:S43" si="29">F42/D42</f>
        <v>1.3928324498732427</v>
      </c>
      <c r="T42" s="324">
        <f t="shared" ref="T42:T43" si="30">F42/E42</f>
        <v>1.510875</v>
      </c>
      <c r="U42" s="324">
        <f t="shared" ref="U42" si="31">H42/F42</f>
        <v>0.67841482584595014</v>
      </c>
      <c r="V42" s="977"/>
      <c r="W42" s="881"/>
      <c r="X42" s="894"/>
    </row>
    <row r="43" spans="1:28" s="748" customFormat="1" ht="28.5" customHeight="1">
      <c r="A43" s="656"/>
      <c r="B43" s="276" t="s">
        <v>793</v>
      </c>
      <c r="C43" s="994"/>
      <c r="D43" s="969">
        <v>5</v>
      </c>
      <c r="E43" s="969">
        <v>5</v>
      </c>
      <c r="F43" s="969">
        <v>0</v>
      </c>
      <c r="G43" s="906"/>
      <c r="H43" s="778">
        <f>I43+J43+K43+L43+M43+N43+O43+P43+Q43+R43</f>
        <v>5</v>
      </c>
      <c r="I43" s="778"/>
      <c r="J43" s="778">
        <v>5</v>
      </c>
      <c r="K43" s="778"/>
      <c r="L43" s="778"/>
      <c r="M43" s="778"/>
      <c r="N43" s="778"/>
      <c r="O43" s="778"/>
      <c r="P43" s="778"/>
      <c r="Q43" s="778"/>
      <c r="R43" s="778"/>
      <c r="S43" s="663">
        <f t="shared" si="29"/>
        <v>0</v>
      </c>
      <c r="T43" s="324">
        <f t="shared" si="30"/>
        <v>0</v>
      </c>
      <c r="U43" s="324">
        <v>0</v>
      </c>
      <c r="V43" s="981"/>
      <c r="W43" s="881">
        <f>G43-H43</f>
        <v>-5</v>
      </c>
      <c r="X43" s="894">
        <f t="shared" si="28"/>
        <v>0</v>
      </c>
    </row>
    <row r="44" spans="1:28" s="751" customFormat="1" ht="28.5" customHeight="1">
      <c r="A44" s="657" t="s">
        <v>21</v>
      </c>
      <c r="B44" s="230" t="s">
        <v>169</v>
      </c>
      <c r="C44" s="116" t="s">
        <v>10</v>
      </c>
      <c r="D44" s="969">
        <v>2855</v>
      </c>
      <c r="E44" s="969">
        <v>3050</v>
      </c>
      <c r="F44" s="969">
        <v>3050</v>
      </c>
      <c r="G44" s="906">
        <v>3152.4</v>
      </c>
      <c r="H44" s="229">
        <f>I44+J44+K44+L44+M44+N44+O44+P44+Q44+R44</f>
        <v>3152.3999999999996</v>
      </c>
      <c r="I44" s="229">
        <v>401.86</v>
      </c>
      <c r="J44" s="229">
        <v>499.41</v>
      </c>
      <c r="K44" s="229">
        <v>851.9</v>
      </c>
      <c r="L44" s="229">
        <v>367.56</v>
      </c>
      <c r="M44" s="229">
        <v>293.72000000000003</v>
      </c>
      <c r="N44" s="229"/>
      <c r="O44" s="229"/>
      <c r="P44" s="229"/>
      <c r="Q44" s="229">
        <v>86.75</v>
      </c>
      <c r="R44" s="229">
        <v>651.20000000000005</v>
      </c>
      <c r="S44" s="663">
        <f t="shared" si="3"/>
        <v>1.0683012259194395</v>
      </c>
      <c r="T44" s="324">
        <f>F44/E44</f>
        <v>1</v>
      </c>
      <c r="U44" s="324">
        <f>H44/F44</f>
        <v>1.0335737704918031</v>
      </c>
      <c r="V44" s="982"/>
      <c r="W44" s="883">
        <f t="shared" si="6"/>
        <v>0</v>
      </c>
      <c r="X44" s="893">
        <f t="shared" ref="X44:X74" si="32">H44-SUM(I44:R44)</f>
        <v>0</v>
      </c>
    </row>
    <row r="45" spans="1:28" s="751" customFormat="1" ht="28.5" customHeight="1">
      <c r="A45" s="656"/>
      <c r="B45" s="230" t="s">
        <v>160</v>
      </c>
      <c r="C45" s="116" t="s">
        <v>151</v>
      </c>
      <c r="D45" s="382">
        <f>D46/D44*10</f>
        <v>87.565674255691761</v>
      </c>
      <c r="E45" s="382">
        <f>E46/E44*10</f>
        <v>85.245901639344268</v>
      </c>
      <c r="F45" s="382">
        <f t="shared" ref="F45" si="33">F46/F44*10</f>
        <v>88.52459016393442</v>
      </c>
      <c r="G45" s="905">
        <v>76.132470498667686</v>
      </c>
      <c r="H45" s="229">
        <f>H46/H44*10</f>
        <v>85.649029311001144</v>
      </c>
      <c r="I45" s="229">
        <f t="shared" ref="I45:J45" si="34">I46/I44*10</f>
        <v>114.46772507838551</v>
      </c>
      <c r="J45" s="229">
        <f t="shared" si="34"/>
        <v>74.087423159327997</v>
      </c>
      <c r="K45" s="229">
        <f>K46/K44*10</f>
        <v>119.73236295339829</v>
      </c>
      <c r="L45" s="229">
        <f t="shared" ref="L45:M45" si="35">L46/L44*10</f>
        <v>59.854173468277295</v>
      </c>
      <c r="M45" s="229">
        <f t="shared" si="35"/>
        <v>74.901266512324653</v>
      </c>
      <c r="N45" s="229"/>
      <c r="O45" s="229"/>
      <c r="P45" s="229"/>
      <c r="Q45" s="229">
        <f t="shared" ref="Q45:R45" si="36">Q46/Q44*10</f>
        <v>59.942363112391931</v>
      </c>
      <c r="R45" s="229">
        <f t="shared" si="36"/>
        <v>54.975429975429968</v>
      </c>
      <c r="S45" s="663">
        <f t="shared" si="3"/>
        <v>1.0109508196721311</v>
      </c>
      <c r="T45" s="324">
        <f>F45/E45</f>
        <v>1.0384615384615383</v>
      </c>
      <c r="U45" s="324">
        <f>H45/F45</f>
        <v>0.96751681258723521</v>
      </c>
      <c r="V45" s="982"/>
      <c r="W45" s="883">
        <f>G45-H45</f>
        <v>-9.5165588123334572</v>
      </c>
      <c r="X45" s="893">
        <f t="shared" si="32"/>
        <v>-472.31171494853453</v>
      </c>
    </row>
    <row r="46" spans="1:28" s="751" customFormat="1" ht="28.5" customHeight="1">
      <c r="A46" s="656"/>
      <c r="B46" s="230" t="s">
        <v>170</v>
      </c>
      <c r="C46" s="116" t="s">
        <v>5</v>
      </c>
      <c r="D46" s="969">
        <v>25000</v>
      </c>
      <c r="E46" s="969">
        <v>26000</v>
      </c>
      <c r="F46" s="969">
        <v>27000</v>
      </c>
      <c r="G46" s="906">
        <v>24000</v>
      </c>
      <c r="H46" s="229">
        <f>I46+J46+K46+L46+M46+N46+O46+P46+Q46+R46</f>
        <v>27000</v>
      </c>
      <c r="I46" s="229">
        <v>4600</v>
      </c>
      <c r="J46" s="229">
        <v>3700</v>
      </c>
      <c r="K46" s="229">
        <v>10200</v>
      </c>
      <c r="L46" s="229">
        <v>2200</v>
      </c>
      <c r="M46" s="229">
        <v>2200</v>
      </c>
      <c r="N46" s="229"/>
      <c r="O46" s="229"/>
      <c r="P46" s="229"/>
      <c r="Q46" s="229">
        <v>520</v>
      </c>
      <c r="R46" s="229">
        <v>3580</v>
      </c>
      <c r="S46" s="663">
        <f>F46/D46</f>
        <v>1.08</v>
      </c>
      <c r="T46" s="324">
        <f>F46/E46</f>
        <v>1.0384615384615385</v>
      </c>
      <c r="U46" s="324">
        <f>H46/F46</f>
        <v>1</v>
      </c>
      <c r="V46" s="982"/>
      <c r="W46" s="883">
        <f>G46-H46</f>
        <v>-3000</v>
      </c>
      <c r="X46" s="893">
        <f t="shared" si="32"/>
        <v>0</v>
      </c>
    </row>
    <row r="47" spans="1:28" s="749" customFormat="1" ht="28.5" customHeight="1">
      <c r="A47" s="641">
        <v>2</v>
      </c>
      <c r="B47" s="279" t="s">
        <v>171</v>
      </c>
      <c r="C47" s="303" t="s">
        <v>10</v>
      </c>
      <c r="D47" s="365">
        <v>0</v>
      </c>
      <c r="E47" s="365"/>
      <c r="F47" s="968"/>
      <c r="G47" s="904"/>
      <c r="H47" s="777"/>
      <c r="I47" s="777"/>
      <c r="J47" s="777"/>
      <c r="K47" s="777"/>
      <c r="L47" s="777"/>
      <c r="M47" s="777"/>
      <c r="N47" s="777"/>
      <c r="O47" s="777"/>
      <c r="P47" s="777"/>
      <c r="Q47" s="777"/>
      <c r="R47" s="777"/>
      <c r="S47" s="655"/>
      <c r="T47" s="359"/>
      <c r="U47" s="359"/>
      <c r="V47" s="976"/>
      <c r="W47" s="882">
        <f t="shared" si="6"/>
        <v>0</v>
      </c>
      <c r="X47" s="915">
        <f t="shared" si="32"/>
        <v>0</v>
      </c>
      <c r="AB47" s="756"/>
    </row>
    <row r="48" spans="1:28" s="757" customFormat="1" ht="26.25" customHeight="1">
      <c r="A48" s="641" t="s">
        <v>172</v>
      </c>
      <c r="B48" s="279" t="s">
        <v>743</v>
      </c>
      <c r="C48" s="303"/>
      <c r="D48" s="364"/>
      <c r="E48" s="364"/>
      <c r="F48" s="364"/>
      <c r="G48" s="909"/>
      <c r="H48" s="860"/>
      <c r="I48" s="860"/>
      <c r="J48" s="860"/>
      <c r="K48" s="860"/>
      <c r="L48" s="860"/>
      <c r="M48" s="860"/>
      <c r="N48" s="860"/>
      <c r="O48" s="860"/>
      <c r="P48" s="860"/>
      <c r="Q48" s="860"/>
      <c r="R48" s="860"/>
      <c r="S48" s="359"/>
      <c r="T48" s="870"/>
      <c r="U48" s="870"/>
      <c r="V48" s="982"/>
      <c r="W48" s="883">
        <f t="shared" si="6"/>
        <v>0</v>
      </c>
      <c r="X48" s="893">
        <f t="shared" si="32"/>
        <v>0</v>
      </c>
      <c r="Y48" s="751"/>
    </row>
    <row r="49" spans="1:27" s="747" customFormat="1" ht="26.25" customHeight="1">
      <c r="A49" s="641">
        <v>1</v>
      </c>
      <c r="B49" s="279" t="s">
        <v>173</v>
      </c>
      <c r="C49" s="303" t="s">
        <v>174</v>
      </c>
      <c r="D49" s="968">
        <f>SUM(D50:D52)</f>
        <v>42778</v>
      </c>
      <c r="E49" s="968">
        <v>45164</v>
      </c>
      <c r="F49" s="968">
        <f t="shared" ref="F49" si="37">F50+F51+F52</f>
        <v>45963</v>
      </c>
      <c r="G49" s="904">
        <f t="shared" ref="G49" si="38">G50+G51+G52</f>
        <v>47740</v>
      </c>
      <c r="H49" s="365">
        <f>SUM(H50:H52)</f>
        <v>48321</v>
      </c>
      <c r="I49" s="365">
        <f t="shared" ref="I49:R49" si="39">SUM(I50:I52)</f>
        <v>2608</v>
      </c>
      <c r="J49" s="365">
        <f t="shared" si="39"/>
        <v>5429</v>
      </c>
      <c r="K49" s="365">
        <f t="shared" si="39"/>
        <v>5457</v>
      </c>
      <c r="L49" s="995">
        <f t="shared" si="39"/>
        <v>2902</v>
      </c>
      <c r="M49" s="365">
        <f t="shared" si="39"/>
        <v>7788</v>
      </c>
      <c r="N49" s="365">
        <f t="shared" si="39"/>
        <v>2425</v>
      </c>
      <c r="O49" s="365">
        <f t="shared" si="39"/>
        <v>7423</v>
      </c>
      <c r="P49" s="365">
        <f t="shared" si="39"/>
        <v>2473</v>
      </c>
      <c r="Q49" s="365">
        <f t="shared" si="39"/>
        <v>2262</v>
      </c>
      <c r="R49" s="365">
        <f t="shared" si="39"/>
        <v>9554</v>
      </c>
      <c r="S49" s="359">
        <f t="shared" si="3"/>
        <v>1.0744541586796952</v>
      </c>
      <c r="T49" s="359">
        <f>F49/E49</f>
        <v>1.0176910813922593</v>
      </c>
      <c r="U49" s="359">
        <f>H49/F49</f>
        <v>1.0513021343254356</v>
      </c>
      <c r="V49" s="977"/>
      <c r="W49" s="882">
        <f>G49-H49</f>
        <v>-581</v>
      </c>
      <c r="X49" s="915">
        <f t="shared" si="32"/>
        <v>0</v>
      </c>
    </row>
    <row r="50" spans="1:27" s="751" customFormat="1" ht="26.25" customHeight="1">
      <c r="A50" s="657" t="s">
        <v>21</v>
      </c>
      <c r="B50" s="230" t="s">
        <v>175</v>
      </c>
      <c r="C50" s="116" t="s">
        <v>174</v>
      </c>
      <c r="D50" s="969">
        <v>18569</v>
      </c>
      <c r="E50" s="969">
        <v>18582</v>
      </c>
      <c r="F50" s="969">
        <v>18740</v>
      </c>
      <c r="G50" s="906">
        <v>18840</v>
      </c>
      <c r="H50" s="228">
        <f>SUM(I50:R50)</f>
        <v>18930</v>
      </c>
      <c r="I50" s="228">
        <v>818</v>
      </c>
      <c r="J50" s="228">
        <v>2490</v>
      </c>
      <c r="K50" s="228">
        <v>2117</v>
      </c>
      <c r="L50" s="228">
        <v>1335</v>
      </c>
      <c r="M50" s="228">
        <v>2760</v>
      </c>
      <c r="N50" s="228">
        <v>1347</v>
      </c>
      <c r="O50" s="228">
        <v>3955</v>
      </c>
      <c r="P50" s="228">
        <v>771</v>
      </c>
      <c r="Q50" s="228">
        <v>1170</v>
      </c>
      <c r="R50" s="228">
        <v>2167</v>
      </c>
      <c r="S50" s="658">
        <f t="shared" si="3"/>
        <v>1.0092088965480102</v>
      </c>
      <c r="T50" s="324">
        <f>F50/E50</f>
        <v>1.008502852222581</v>
      </c>
      <c r="U50" s="324">
        <f>H50/F50</f>
        <v>1.0101387406616862</v>
      </c>
      <c r="V50" s="982"/>
      <c r="W50" s="883">
        <f t="shared" si="6"/>
        <v>-90</v>
      </c>
      <c r="X50" s="893">
        <f t="shared" si="32"/>
        <v>0</v>
      </c>
    </row>
    <row r="51" spans="1:27" s="751" customFormat="1" ht="26.25" customHeight="1">
      <c r="A51" s="657" t="s">
        <v>21</v>
      </c>
      <c r="B51" s="230" t="s">
        <v>176</v>
      </c>
      <c r="C51" s="116" t="s">
        <v>174</v>
      </c>
      <c r="D51" s="969">
        <v>2261</v>
      </c>
      <c r="E51" s="969">
        <v>2280</v>
      </c>
      <c r="F51" s="969">
        <v>2311</v>
      </c>
      <c r="G51" s="906">
        <v>2300</v>
      </c>
      <c r="H51" s="228">
        <f t="shared" ref="H51:H52" si="40">SUM(I51:R51)</f>
        <v>2330</v>
      </c>
      <c r="I51" s="228">
        <v>224</v>
      </c>
      <c r="J51" s="228">
        <v>202</v>
      </c>
      <c r="K51" s="228">
        <v>306</v>
      </c>
      <c r="L51" s="228">
        <v>190</v>
      </c>
      <c r="M51" s="228">
        <v>187</v>
      </c>
      <c r="N51" s="228">
        <v>70</v>
      </c>
      <c r="O51" s="228">
        <v>211</v>
      </c>
      <c r="P51" s="228">
        <v>197</v>
      </c>
      <c r="Q51" s="228">
        <v>73</v>
      </c>
      <c r="R51" s="228">
        <v>670</v>
      </c>
      <c r="S51" s="658">
        <f t="shared" si="3"/>
        <v>1.0221141088014154</v>
      </c>
      <c r="T51" s="324">
        <f>F51/E51</f>
        <v>1.0135964912280702</v>
      </c>
      <c r="U51" s="324">
        <f>H51/F51</f>
        <v>1.008221549112938</v>
      </c>
      <c r="V51" s="982"/>
      <c r="W51" s="883">
        <f t="shared" si="6"/>
        <v>-30</v>
      </c>
      <c r="X51" s="893">
        <f t="shared" si="32"/>
        <v>0</v>
      </c>
    </row>
    <row r="52" spans="1:27" s="751" customFormat="1" ht="26.25" customHeight="1">
      <c r="A52" s="657" t="s">
        <v>21</v>
      </c>
      <c r="B52" s="230" t="s">
        <v>177</v>
      </c>
      <c r="C52" s="116" t="s">
        <v>174</v>
      </c>
      <c r="D52" s="969">
        <v>21948</v>
      </c>
      <c r="E52" s="969">
        <v>24300</v>
      </c>
      <c r="F52" s="969">
        <v>24912</v>
      </c>
      <c r="G52" s="906">
        <v>26600</v>
      </c>
      <c r="H52" s="228">
        <f t="shared" si="40"/>
        <v>27061</v>
      </c>
      <c r="I52" s="228">
        <v>1566</v>
      </c>
      <c r="J52" s="228">
        <v>2737</v>
      </c>
      <c r="K52" s="228">
        <v>3034</v>
      </c>
      <c r="L52" s="228">
        <v>1377</v>
      </c>
      <c r="M52" s="228">
        <v>4841</v>
      </c>
      <c r="N52" s="228">
        <v>1008</v>
      </c>
      <c r="O52" s="228">
        <v>3257</v>
      </c>
      <c r="P52" s="228">
        <v>1505</v>
      </c>
      <c r="Q52" s="228">
        <v>1019</v>
      </c>
      <c r="R52" s="228">
        <v>6717</v>
      </c>
      <c r="S52" s="658">
        <f t="shared" si="3"/>
        <v>1.1350464734827774</v>
      </c>
      <c r="T52" s="324">
        <f>F52/E52</f>
        <v>1.0251851851851852</v>
      </c>
      <c r="U52" s="324">
        <f>H52/F52</f>
        <v>1.0862636480411048</v>
      </c>
      <c r="V52" s="982"/>
      <c r="W52" s="883">
        <f t="shared" si="6"/>
        <v>-461</v>
      </c>
      <c r="X52" s="893">
        <f t="shared" si="32"/>
        <v>0</v>
      </c>
    </row>
    <row r="53" spans="1:27" s="747" customFormat="1" ht="26.25" customHeight="1">
      <c r="A53" s="641">
        <v>2</v>
      </c>
      <c r="B53" s="279" t="s">
        <v>72</v>
      </c>
      <c r="C53" s="303" t="s">
        <v>8</v>
      </c>
      <c r="D53" s="968">
        <v>8.2799999999999994</v>
      </c>
      <c r="E53" s="968">
        <v>5.57</v>
      </c>
      <c r="F53" s="968">
        <f>(F49/D49%)-100</f>
        <v>7.4454158679695297</v>
      </c>
      <c r="G53" s="777">
        <v>5.13102840783968</v>
      </c>
      <c r="H53" s="777">
        <f>H49/F49%-100</f>
        <v>5.1302134325435702</v>
      </c>
      <c r="I53" s="777">
        <v>5.2886556318126736</v>
      </c>
      <c r="J53" s="777">
        <v>4.6050096339113651</v>
      </c>
      <c r="K53" s="777">
        <v>4.9624927870744386</v>
      </c>
      <c r="L53" s="777">
        <v>4.3134435657800196</v>
      </c>
      <c r="M53" s="777">
        <v>5.4570074475287811</v>
      </c>
      <c r="N53" s="777">
        <v>3.8988860325621317</v>
      </c>
      <c r="O53" s="777">
        <v>4.1386083052749711</v>
      </c>
      <c r="P53" s="777">
        <v>5.3685556028973167</v>
      </c>
      <c r="Q53" s="777">
        <v>4.2396313364055374</v>
      </c>
      <c r="R53" s="777">
        <v>6.0551893643168313</v>
      </c>
      <c r="S53" s="282">
        <f>F53-D53</f>
        <v>-0.83458413203046966</v>
      </c>
      <c r="T53" s="282">
        <f>F53-E53</f>
        <v>1.8754158679695294</v>
      </c>
      <c r="U53" s="282">
        <f>H53-F53</f>
        <v>-2.3152024354259595</v>
      </c>
      <c r="V53" s="977"/>
      <c r="W53" s="882">
        <f t="shared" si="6"/>
        <v>8.149752961097434E-4</v>
      </c>
      <c r="X53" s="915">
        <f t="shared" si="32"/>
        <v>-43.197266275020496</v>
      </c>
      <c r="AA53" s="758"/>
    </row>
    <row r="54" spans="1:27" s="747" customFormat="1" ht="26.25" customHeight="1">
      <c r="A54" s="641">
        <v>3</v>
      </c>
      <c r="B54" s="279" t="s">
        <v>178</v>
      </c>
      <c r="C54" s="303" t="s">
        <v>179</v>
      </c>
      <c r="D54" s="968">
        <v>215.78700000000001</v>
      </c>
      <c r="E54" s="968">
        <v>248</v>
      </c>
      <c r="F54" s="968">
        <v>240.73099999999999</v>
      </c>
      <c r="G54" s="904">
        <v>248</v>
      </c>
      <c r="H54" s="777">
        <f t="shared" ref="H54:H55" si="41">SUM(I54:R54)</f>
        <v>248</v>
      </c>
      <c r="I54" s="777">
        <v>21.5</v>
      </c>
      <c r="J54" s="777">
        <v>26.5</v>
      </c>
      <c r="K54" s="777">
        <v>43.5</v>
      </c>
      <c r="L54" s="777">
        <v>25</v>
      </c>
      <c r="M54" s="777">
        <v>32</v>
      </c>
      <c r="N54" s="777">
        <v>12.5</v>
      </c>
      <c r="O54" s="777">
        <v>28.5</v>
      </c>
      <c r="P54" s="777">
        <v>8</v>
      </c>
      <c r="Q54" s="777">
        <v>14.5</v>
      </c>
      <c r="R54" s="777">
        <v>36</v>
      </c>
      <c r="S54" s="655">
        <f t="shared" si="3"/>
        <v>1.1155954714602825</v>
      </c>
      <c r="T54" s="359">
        <f>F54/E54</f>
        <v>0.9706895161290322</v>
      </c>
      <c r="U54" s="359">
        <f>H54/F54</f>
        <v>1.0301955294498839</v>
      </c>
      <c r="V54" s="976"/>
      <c r="W54" s="882">
        <f t="shared" si="6"/>
        <v>0</v>
      </c>
      <c r="X54" s="915">
        <f t="shared" si="32"/>
        <v>0</v>
      </c>
    </row>
    <row r="55" spans="1:27" s="747" customFormat="1" ht="26.25" customHeight="1">
      <c r="A55" s="641">
        <v>4</v>
      </c>
      <c r="B55" s="279" t="s">
        <v>180</v>
      </c>
      <c r="C55" s="303" t="s">
        <v>5</v>
      </c>
      <c r="D55" s="968">
        <v>2239.3000000000002</v>
      </c>
      <c r="E55" s="968">
        <v>2289</v>
      </c>
      <c r="F55" s="968">
        <v>2452</v>
      </c>
      <c r="G55" s="904">
        <v>2352</v>
      </c>
      <c r="H55" s="777">
        <f t="shared" si="41"/>
        <v>2352</v>
      </c>
      <c r="I55" s="777">
        <v>210</v>
      </c>
      <c r="J55" s="777">
        <v>250</v>
      </c>
      <c r="K55" s="777">
        <v>680</v>
      </c>
      <c r="L55" s="777">
        <v>180</v>
      </c>
      <c r="M55" s="777">
        <v>190</v>
      </c>
      <c r="N55" s="777">
        <v>150</v>
      </c>
      <c r="O55" s="777">
        <v>160</v>
      </c>
      <c r="P55" s="777">
        <v>70</v>
      </c>
      <c r="Q55" s="777">
        <v>80</v>
      </c>
      <c r="R55" s="777">
        <v>382</v>
      </c>
      <c r="S55" s="603">
        <f t="shared" si="3"/>
        <v>1.0949850399678469</v>
      </c>
      <c r="T55" s="359">
        <f>F55/E55</f>
        <v>1.071210135430319</v>
      </c>
      <c r="U55" s="359">
        <f>H55/F55</f>
        <v>0.95921696574225124</v>
      </c>
      <c r="V55" s="976"/>
      <c r="W55" s="882">
        <f t="shared" si="6"/>
        <v>0</v>
      </c>
      <c r="X55" s="915">
        <f t="shared" si="32"/>
        <v>0</v>
      </c>
    </row>
    <row r="56" spans="1:27" s="753" customFormat="1" ht="26.25" customHeight="1">
      <c r="A56" s="656"/>
      <c r="B56" s="230" t="s">
        <v>181</v>
      </c>
      <c r="C56" s="116" t="s">
        <v>5</v>
      </c>
      <c r="D56" s="969">
        <v>1530</v>
      </c>
      <c r="E56" s="969">
        <v>1602.3</v>
      </c>
      <c r="F56" s="969">
        <v>1314</v>
      </c>
      <c r="G56" s="906">
        <v>1620</v>
      </c>
      <c r="H56" s="778">
        <f>SUM(I56:R56)</f>
        <v>1620</v>
      </c>
      <c r="I56" s="778">
        <v>144</v>
      </c>
      <c r="J56" s="778">
        <v>172</v>
      </c>
      <c r="K56" s="778">
        <v>469</v>
      </c>
      <c r="L56" s="778">
        <v>124</v>
      </c>
      <c r="M56" s="778">
        <v>131</v>
      </c>
      <c r="N56" s="778">
        <v>103</v>
      </c>
      <c r="O56" s="778">
        <v>110</v>
      </c>
      <c r="P56" s="778">
        <v>48</v>
      </c>
      <c r="Q56" s="778">
        <v>55</v>
      </c>
      <c r="R56" s="778">
        <v>264</v>
      </c>
      <c r="S56" s="606">
        <f t="shared" si="3"/>
        <v>0.85882352941176465</v>
      </c>
      <c r="T56" s="324">
        <f>F56/E56</f>
        <v>0.82007114772514511</v>
      </c>
      <c r="U56" s="324">
        <f>H56/F56</f>
        <v>1.2328767123287672</v>
      </c>
      <c r="V56" s="977"/>
      <c r="W56" s="881">
        <f t="shared" si="6"/>
        <v>0</v>
      </c>
      <c r="X56" s="894">
        <f t="shared" si="32"/>
        <v>0</v>
      </c>
    </row>
    <row r="57" spans="1:27" s="757" customFormat="1" ht="26.25" customHeight="1">
      <c r="A57" s="641" t="s">
        <v>182</v>
      </c>
      <c r="B57" s="861" t="s">
        <v>183</v>
      </c>
      <c r="C57" s="303"/>
      <c r="D57" s="364"/>
      <c r="E57" s="364"/>
      <c r="F57" s="364"/>
      <c r="G57" s="909"/>
      <c r="H57" s="860"/>
      <c r="I57" s="860"/>
      <c r="J57" s="860"/>
      <c r="K57" s="860"/>
      <c r="L57" s="860"/>
      <c r="M57" s="860"/>
      <c r="N57" s="860"/>
      <c r="O57" s="860"/>
      <c r="P57" s="860"/>
      <c r="Q57" s="860"/>
      <c r="R57" s="860"/>
      <c r="S57" s="359"/>
      <c r="T57" s="870"/>
      <c r="U57" s="870"/>
      <c r="V57" s="982"/>
      <c r="W57" s="883">
        <f t="shared" si="6"/>
        <v>0</v>
      </c>
      <c r="X57" s="893">
        <f t="shared" si="32"/>
        <v>0</v>
      </c>
      <c r="Y57" s="751"/>
    </row>
    <row r="58" spans="1:27" s="759" customFormat="1" ht="26.25" customHeight="1">
      <c r="A58" s="634">
        <v>1</v>
      </c>
      <c r="B58" s="279" t="s">
        <v>715</v>
      </c>
      <c r="C58" s="303" t="s">
        <v>10</v>
      </c>
      <c r="D58" s="968">
        <v>133</v>
      </c>
      <c r="E58" s="968">
        <v>133</v>
      </c>
      <c r="F58" s="968">
        <f>D58</f>
        <v>133</v>
      </c>
      <c r="G58" s="904">
        <v>133</v>
      </c>
      <c r="H58" s="365">
        <v>133</v>
      </c>
      <c r="I58" s="365">
        <v>12</v>
      </c>
      <c r="J58" s="365">
        <v>12.5</v>
      </c>
      <c r="K58" s="365">
        <v>24</v>
      </c>
      <c r="L58" s="365">
        <v>13</v>
      </c>
      <c r="M58" s="365">
        <v>10</v>
      </c>
      <c r="N58" s="365">
        <v>12</v>
      </c>
      <c r="O58" s="365">
        <v>30</v>
      </c>
      <c r="P58" s="365">
        <v>1</v>
      </c>
      <c r="Q58" s="365">
        <v>3.5</v>
      </c>
      <c r="R58" s="365">
        <v>15</v>
      </c>
      <c r="S58" s="655">
        <f t="shared" si="3"/>
        <v>1</v>
      </c>
      <c r="T58" s="359">
        <f>F58/E58</f>
        <v>1</v>
      </c>
      <c r="U58" s="359">
        <f>H58/F58</f>
        <v>1</v>
      </c>
      <c r="V58" s="980"/>
      <c r="W58" s="884">
        <f t="shared" si="6"/>
        <v>0</v>
      </c>
      <c r="X58" s="892">
        <f t="shared" si="32"/>
        <v>0</v>
      </c>
    </row>
    <row r="59" spans="1:27" s="759" customFormat="1" ht="26.25" customHeight="1">
      <c r="A59" s="634">
        <v>2</v>
      </c>
      <c r="B59" s="279" t="s">
        <v>184</v>
      </c>
      <c r="C59" s="303" t="s">
        <v>5</v>
      </c>
      <c r="D59" s="968">
        <f>SUM(D60:D62)</f>
        <v>540</v>
      </c>
      <c r="E59" s="968">
        <v>605</v>
      </c>
      <c r="F59" s="968">
        <f t="shared" ref="F59" si="42">F60+F61</f>
        <v>620</v>
      </c>
      <c r="G59" s="904">
        <v>606</v>
      </c>
      <c r="H59" s="365">
        <v>670</v>
      </c>
      <c r="I59" s="365">
        <f>I60+I61</f>
        <v>40</v>
      </c>
      <c r="J59" s="365">
        <f t="shared" ref="J59:R59" si="43">J60+J61</f>
        <v>43</v>
      </c>
      <c r="K59" s="365">
        <f t="shared" si="43"/>
        <v>85</v>
      </c>
      <c r="L59" s="365">
        <f t="shared" si="43"/>
        <v>46</v>
      </c>
      <c r="M59" s="365">
        <f t="shared" si="43"/>
        <v>65</v>
      </c>
      <c r="N59" s="365">
        <f t="shared" si="43"/>
        <v>60</v>
      </c>
      <c r="O59" s="365">
        <f t="shared" si="43"/>
        <v>78</v>
      </c>
      <c r="P59" s="365">
        <f t="shared" si="43"/>
        <v>194</v>
      </c>
      <c r="Q59" s="365">
        <f t="shared" si="43"/>
        <v>11</v>
      </c>
      <c r="R59" s="365">
        <f t="shared" si="43"/>
        <v>48</v>
      </c>
      <c r="S59" s="655">
        <f t="shared" si="3"/>
        <v>1.1481481481481481</v>
      </c>
      <c r="T59" s="359">
        <f>F59/E59</f>
        <v>1.024793388429752</v>
      </c>
      <c r="U59" s="359">
        <f>H59/F59</f>
        <v>1.0806451612903225</v>
      </c>
      <c r="V59" s="980"/>
      <c r="W59" s="884">
        <f t="shared" si="6"/>
        <v>-64</v>
      </c>
      <c r="X59" s="892">
        <f t="shared" si="32"/>
        <v>0</v>
      </c>
    </row>
    <row r="60" spans="1:27" s="753" customFormat="1" ht="26.25" customHeight="1">
      <c r="A60" s="656"/>
      <c r="B60" s="230" t="s">
        <v>185</v>
      </c>
      <c r="C60" s="116" t="s">
        <v>5</v>
      </c>
      <c r="D60" s="969">
        <v>500</v>
      </c>
      <c r="E60" s="969">
        <v>570</v>
      </c>
      <c r="F60" s="969">
        <v>580</v>
      </c>
      <c r="G60" s="906">
        <v>571</v>
      </c>
      <c r="H60" s="228">
        <v>640</v>
      </c>
      <c r="I60" s="228">
        <v>40</v>
      </c>
      <c r="J60" s="228">
        <v>42</v>
      </c>
      <c r="K60" s="228">
        <v>85</v>
      </c>
      <c r="L60" s="228">
        <v>46</v>
      </c>
      <c r="M60" s="228">
        <v>65</v>
      </c>
      <c r="N60" s="228">
        <v>41</v>
      </c>
      <c r="O60" s="228">
        <v>78</v>
      </c>
      <c r="P60" s="228">
        <v>184</v>
      </c>
      <c r="Q60" s="228">
        <v>11</v>
      </c>
      <c r="R60" s="228">
        <v>48</v>
      </c>
      <c r="S60" s="658">
        <f t="shared" si="3"/>
        <v>1.1599999999999999</v>
      </c>
      <c r="T60" s="324">
        <f>F60/E60</f>
        <v>1.0175438596491229</v>
      </c>
      <c r="U60" s="324">
        <f>H60/F60</f>
        <v>1.103448275862069</v>
      </c>
      <c r="V60" s="977"/>
      <c r="W60" s="881">
        <f t="shared" si="6"/>
        <v>-69</v>
      </c>
      <c r="X60" s="894">
        <f t="shared" si="32"/>
        <v>0</v>
      </c>
    </row>
    <row r="61" spans="1:27" s="753" customFormat="1" ht="26.25" customHeight="1">
      <c r="A61" s="656"/>
      <c r="B61" s="230" t="s">
        <v>186</v>
      </c>
      <c r="C61" s="116" t="s">
        <v>5</v>
      </c>
      <c r="D61" s="969">
        <v>40</v>
      </c>
      <c r="E61" s="969">
        <v>35</v>
      </c>
      <c r="F61" s="969">
        <v>40</v>
      </c>
      <c r="G61" s="906">
        <v>35</v>
      </c>
      <c r="H61" s="228">
        <v>30</v>
      </c>
      <c r="I61" s="228"/>
      <c r="J61" s="228">
        <v>1</v>
      </c>
      <c r="K61" s="228"/>
      <c r="L61" s="228"/>
      <c r="M61" s="228"/>
      <c r="N61" s="228">
        <v>19</v>
      </c>
      <c r="O61" s="228"/>
      <c r="P61" s="228">
        <v>10</v>
      </c>
      <c r="Q61" s="228"/>
      <c r="R61" s="228"/>
      <c r="S61" s="658">
        <f t="shared" si="3"/>
        <v>1</v>
      </c>
      <c r="T61" s="324">
        <f>F61/E61</f>
        <v>1.1428571428571428</v>
      </c>
      <c r="U61" s="324">
        <f>H61/F61</f>
        <v>0.75</v>
      </c>
      <c r="V61" s="977"/>
      <c r="W61" s="881">
        <f>G61-H61</f>
        <v>5</v>
      </c>
      <c r="X61" s="894">
        <f t="shared" si="32"/>
        <v>0</v>
      </c>
    </row>
    <row r="62" spans="1:27" s="753" customFormat="1" ht="26.25" customHeight="1">
      <c r="A62" s="656"/>
      <c r="B62" s="230" t="s">
        <v>187</v>
      </c>
      <c r="C62" s="116" t="s">
        <v>5</v>
      </c>
      <c r="D62" s="969">
        <v>0</v>
      </c>
      <c r="E62" s="969">
        <v>0</v>
      </c>
      <c r="F62" s="969">
        <v>0</v>
      </c>
      <c r="G62" s="906"/>
      <c r="H62" s="778"/>
      <c r="I62" s="778"/>
      <c r="J62" s="778"/>
      <c r="K62" s="778"/>
      <c r="L62" s="778"/>
      <c r="M62" s="778"/>
      <c r="N62" s="778"/>
      <c r="O62" s="778"/>
      <c r="P62" s="778"/>
      <c r="Q62" s="778"/>
      <c r="R62" s="778"/>
      <c r="S62" s="663"/>
      <c r="T62" s="324"/>
      <c r="U62" s="324"/>
      <c r="V62" s="977"/>
      <c r="W62" s="881">
        <f t="shared" si="6"/>
        <v>0</v>
      </c>
      <c r="X62" s="894">
        <f t="shared" si="32"/>
        <v>0</v>
      </c>
    </row>
    <row r="63" spans="1:27" s="121" customFormat="1" ht="26.25" customHeight="1">
      <c r="A63" s="664"/>
      <c r="B63" s="342" t="s">
        <v>188</v>
      </c>
      <c r="C63" s="116" t="s">
        <v>189</v>
      </c>
      <c r="D63" s="969">
        <v>0</v>
      </c>
      <c r="E63" s="969">
        <v>0</v>
      </c>
      <c r="F63" s="969">
        <v>0</v>
      </c>
      <c r="G63" s="906"/>
      <c r="H63" s="778"/>
      <c r="I63" s="778"/>
      <c r="J63" s="778"/>
      <c r="K63" s="778"/>
      <c r="L63" s="778"/>
      <c r="M63" s="778"/>
      <c r="N63" s="778"/>
      <c r="O63" s="778"/>
      <c r="P63" s="778"/>
      <c r="Q63" s="778"/>
      <c r="R63" s="778"/>
      <c r="S63" s="663"/>
      <c r="T63" s="324"/>
      <c r="U63" s="324"/>
      <c r="V63" s="982"/>
      <c r="W63" s="885">
        <f t="shared" si="6"/>
        <v>0</v>
      </c>
      <c r="X63" s="890">
        <f t="shared" si="32"/>
        <v>0</v>
      </c>
    </row>
    <row r="64" spans="1:27" s="121" customFormat="1" ht="26.25" customHeight="1">
      <c r="A64" s="664"/>
      <c r="B64" s="342" t="s">
        <v>190</v>
      </c>
      <c r="C64" s="116" t="s">
        <v>191</v>
      </c>
      <c r="D64" s="969">
        <v>0</v>
      </c>
      <c r="E64" s="969">
        <v>0</v>
      </c>
      <c r="F64" s="969"/>
      <c r="G64" s="906"/>
      <c r="H64" s="778"/>
      <c r="I64" s="778"/>
      <c r="J64" s="778"/>
      <c r="K64" s="778"/>
      <c r="L64" s="778"/>
      <c r="M64" s="778"/>
      <c r="N64" s="778"/>
      <c r="O64" s="778"/>
      <c r="P64" s="778"/>
      <c r="Q64" s="778"/>
      <c r="R64" s="778"/>
      <c r="S64" s="663"/>
      <c r="T64" s="324"/>
      <c r="U64" s="324"/>
      <c r="V64" s="982"/>
      <c r="W64" s="885">
        <f t="shared" si="6"/>
        <v>0</v>
      </c>
      <c r="X64" s="890">
        <f t="shared" si="32"/>
        <v>0</v>
      </c>
    </row>
    <row r="65" spans="1:28" s="822" customFormat="1" ht="26.25" customHeight="1">
      <c r="A65" s="820"/>
      <c r="B65" s="539" t="s">
        <v>757</v>
      </c>
      <c r="C65" s="86" t="s">
        <v>758</v>
      </c>
      <c r="D65" s="969">
        <v>242</v>
      </c>
      <c r="E65" s="969">
        <v>270</v>
      </c>
      <c r="F65" s="969">
        <v>288</v>
      </c>
      <c r="G65" s="906"/>
      <c r="H65" s="849">
        <v>310</v>
      </c>
      <c r="I65" s="778"/>
      <c r="J65" s="778"/>
      <c r="K65" s="778"/>
      <c r="L65" s="778"/>
      <c r="M65" s="778">
        <v>20</v>
      </c>
      <c r="N65" s="778"/>
      <c r="O65" s="778"/>
      <c r="P65" s="778">
        <v>290</v>
      </c>
      <c r="Q65" s="778"/>
      <c r="R65" s="778"/>
      <c r="S65" s="821">
        <f t="shared" si="3"/>
        <v>1.1900826446280992</v>
      </c>
      <c r="T65" s="535">
        <f>F65/E65</f>
        <v>1.0666666666666667</v>
      </c>
      <c r="U65" s="535">
        <f>H65/F65</f>
        <v>1.0763888888888888</v>
      </c>
      <c r="V65" s="983"/>
      <c r="W65" s="886">
        <f t="shared" si="6"/>
        <v>-310</v>
      </c>
      <c r="X65" s="916">
        <f t="shared" si="32"/>
        <v>0</v>
      </c>
    </row>
    <row r="66" spans="1:28" s="104" customFormat="1" ht="26.25" customHeight="1">
      <c r="A66" s="661" t="s">
        <v>192</v>
      </c>
      <c r="B66" s="667" t="s">
        <v>193</v>
      </c>
      <c r="C66" s="107"/>
      <c r="D66" s="968"/>
      <c r="E66" s="968"/>
      <c r="F66" s="968"/>
      <c r="G66" s="904"/>
      <c r="H66" s="777"/>
      <c r="I66" s="777"/>
      <c r="J66" s="777"/>
      <c r="K66" s="777"/>
      <c r="L66" s="777"/>
      <c r="M66" s="777"/>
      <c r="N66" s="777"/>
      <c r="O66" s="777"/>
      <c r="P66" s="777"/>
      <c r="Q66" s="777"/>
      <c r="R66" s="777"/>
      <c r="S66" s="655"/>
      <c r="T66" s="870"/>
      <c r="U66" s="870"/>
      <c r="V66" s="984"/>
      <c r="W66" s="883">
        <f t="shared" si="6"/>
        <v>0</v>
      </c>
      <c r="X66" s="893">
        <f t="shared" si="32"/>
        <v>0</v>
      </c>
      <c r="Y66" s="101"/>
    </row>
    <row r="67" spans="1:28" s="109" customFormat="1" ht="26.25" customHeight="1">
      <c r="A67" s="107">
        <v>1</v>
      </c>
      <c r="B67" s="665" t="s">
        <v>194</v>
      </c>
      <c r="C67" s="107" t="s">
        <v>8</v>
      </c>
      <c r="D67" s="779">
        <v>42.77</v>
      </c>
      <c r="E67" s="779">
        <v>43.1</v>
      </c>
      <c r="F67" s="779">
        <f>(F75+2715.83)/89708.33%</f>
        <v>43.250710385534987</v>
      </c>
      <c r="G67" s="779">
        <v>43.4</v>
      </c>
      <c r="H67" s="282">
        <f>(H75+H83)/89708.33*100</f>
        <v>43.396014617594602</v>
      </c>
      <c r="I67" s="282">
        <f>(I75+I83)/8426.28*100</f>
        <v>72.314591967036449</v>
      </c>
      <c r="J67" s="282">
        <f>(J75+J83)/8456.47*100</f>
        <v>38.675712206156945</v>
      </c>
      <c r="K67" s="282">
        <f>(K75+K83)/7033.73*100</f>
        <v>47.921799671013822</v>
      </c>
      <c r="L67" s="282">
        <f>(L75+L83)/2835.84*100</f>
        <v>42.554234371473704</v>
      </c>
      <c r="M67" s="282">
        <f>(M75+M83)/6470.47*100</f>
        <v>69.337776081181119</v>
      </c>
      <c r="N67" s="282">
        <f>(N75+N83)/13284.77*100</f>
        <v>41.206057763890527</v>
      </c>
      <c r="O67" s="282">
        <f>(O75+O83)/15844.42*100</f>
        <v>30.514086347117786</v>
      </c>
      <c r="P67" s="282">
        <f>(P75+P83)/10497.76*100</f>
        <v>22.105477740013107</v>
      </c>
      <c r="Q67" s="282">
        <f>(Q75+Q83)/7206.24*100</f>
        <v>64.026038544372668</v>
      </c>
      <c r="R67" s="282">
        <f>(R75+R83)/9652.35*100</f>
        <v>33.758721969261366</v>
      </c>
      <c r="S67" s="282">
        <f>F67-D67</f>
        <v>0.48071038553498369</v>
      </c>
      <c r="T67" s="282">
        <f>F67-E67</f>
        <v>0.15071038553498539</v>
      </c>
      <c r="U67" s="282">
        <f>H67-F67</f>
        <v>0.1453042320596154</v>
      </c>
      <c r="V67" s="866"/>
      <c r="W67" s="884">
        <f t="shared" si="6"/>
        <v>3.9853824053963649E-3</v>
      </c>
      <c r="X67" s="892">
        <f t="shared" si="32"/>
        <v>-419.01848204392286</v>
      </c>
      <c r="AB67" s="791"/>
    </row>
    <row r="68" spans="1:28" s="109" customFormat="1" ht="111.75" customHeight="1">
      <c r="A68" s="107">
        <v>2</v>
      </c>
      <c r="B68" s="666" t="s">
        <v>195</v>
      </c>
      <c r="C68" s="107" t="s">
        <v>10</v>
      </c>
      <c r="D68" s="365">
        <f t="shared" ref="D68:R68" si="44">D75+D79</f>
        <v>43627.390000000007</v>
      </c>
      <c r="E68" s="365">
        <f t="shared" si="44"/>
        <v>45098.570000000007</v>
      </c>
      <c r="F68" s="365">
        <f t="shared" si="44"/>
        <v>44273.45</v>
      </c>
      <c r="G68" s="280">
        <f t="shared" si="44"/>
        <v>45139.92</v>
      </c>
      <c r="H68" s="365">
        <f>SUM(I68:R68)</f>
        <v>45289.61</v>
      </c>
      <c r="I68" s="365">
        <f t="shared" si="44"/>
        <v>6116.33</v>
      </c>
      <c r="J68" s="365">
        <f t="shared" si="44"/>
        <v>3345.7000000000003</v>
      </c>
      <c r="K68" s="365">
        <f t="shared" si="44"/>
        <v>3370.69</v>
      </c>
      <c r="L68" s="365">
        <f t="shared" si="44"/>
        <v>1219.8699999999999</v>
      </c>
      <c r="M68" s="365">
        <f t="shared" si="44"/>
        <v>4522.3100000000004</v>
      </c>
      <c r="N68" s="365">
        <f t="shared" si="44"/>
        <v>7593.75</v>
      </c>
      <c r="O68" s="365">
        <f t="shared" si="44"/>
        <v>6251.95</v>
      </c>
      <c r="P68" s="365">
        <f t="shared" si="44"/>
        <v>4171.12</v>
      </c>
      <c r="Q68" s="365">
        <f t="shared" si="44"/>
        <v>4689.01</v>
      </c>
      <c r="R68" s="365">
        <f t="shared" si="44"/>
        <v>4008.88</v>
      </c>
      <c r="S68" s="655">
        <f t="shared" si="3"/>
        <v>1.0148085869908787</v>
      </c>
      <c r="T68" s="359">
        <f t="shared" ref="T68:T74" si="45">F68/E68</f>
        <v>0.98170407620463329</v>
      </c>
      <c r="U68" s="359">
        <f t="shared" ref="U68:U74" si="46">H68/F68</f>
        <v>1.0229519045838986</v>
      </c>
      <c r="V68" s="993" t="s">
        <v>769</v>
      </c>
      <c r="W68" s="887">
        <f t="shared" si="6"/>
        <v>-149.69000000000233</v>
      </c>
      <c r="X68" s="917">
        <f t="shared" si="32"/>
        <v>0</v>
      </c>
      <c r="AB68" s="110"/>
    </row>
    <row r="69" spans="1:28" s="111" customFormat="1" ht="26.25" customHeight="1">
      <c r="A69" s="661"/>
      <c r="B69" s="668" t="s">
        <v>196</v>
      </c>
      <c r="C69" s="107" t="s">
        <v>10</v>
      </c>
      <c r="D69" s="968">
        <f>D70+D73</f>
        <v>545.40000000000009</v>
      </c>
      <c r="E69" s="968">
        <v>550</v>
      </c>
      <c r="F69" s="968">
        <f t="shared" ref="F69" si="47">F70+F73</f>
        <v>627.68000000000006</v>
      </c>
      <c r="G69" s="904">
        <f t="shared" ref="G69" si="48">G70+G73</f>
        <v>550</v>
      </c>
      <c r="H69" s="365">
        <f>H70+H73</f>
        <v>550</v>
      </c>
      <c r="I69" s="365">
        <f t="shared" ref="I69:R69" si="49">I70+I73</f>
        <v>0</v>
      </c>
      <c r="J69" s="365">
        <f t="shared" si="49"/>
        <v>0</v>
      </c>
      <c r="K69" s="365">
        <f t="shared" si="49"/>
        <v>0</v>
      </c>
      <c r="L69" s="365">
        <f t="shared" si="49"/>
        <v>0</v>
      </c>
      <c r="M69" s="365">
        <f t="shared" si="49"/>
        <v>0</v>
      </c>
      <c r="N69" s="365">
        <f t="shared" si="49"/>
        <v>140</v>
      </c>
      <c r="O69" s="365">
        <f t="shared" si="49"/>
        <v>50</v>
      </c>
      <c r="P69" s="365">
        <f t="shared" si="49"/>
        <v>210</v>
      </c>
      <c r="Q69" s="365">
        <f t="shared" si="49"/>
        <v>0</v>
      </c>
      <c r="R69" s="365">
        <f t="shared" si="49"/>
        <v>150</v>
      </c>
      <c r="S69" s="655">
        <f t="shared" si="3"/>
        <v>1.1508617528419507</v>
      </c>
      <c r="T69" s="359">
        <f t="shared" si="45"/>
        <v>1.1412363636363638</v>
      </c>
      <c r="U69" s="359">
        <f t="shared" si="46"/>
        <v>0.87624267142492984</v>
      </c>
      <c r="V69" s="985"/>
      <c r="W69" s="888">
        <f t="shared" si="6"/>
        <v>0</v>
      </c>
      <c r="X69" s="918">
        <f t="shared" si="32"/>
        <v>0</v>
      </c>
      <c r="AB69" s="112"/>
    </row>
    <row r="70" spans="1:28" s="101" customFormat="1" ht="26.25" customHeight="1">
      <c r="A70" s="669" t="s">
        <v>21</v>
      </c>
      <c r="B70" s="670" t="s">
        <v>197</v>
      </c>
      <c r="C70" s="108" t="s">
        <v>10</v>
      </c>
      <c r="D70" s="973">
        <f>D71+D72</f>
        <v>518.70000000000005</v>
      </c>
      <c r="E70" s="973">
        <v>500</v>
      </c>
      <c r="F70" s="973">
        <f t="shared" ref="F70" si="50">F71+F72</f>
        <v>557.92000000000007</v>
      </c>
      <c r="G70" s="911">
        <f t="shared" ref="G70" si="51">G71+G72</f>
        <v>500</v>
      </c>
      <c r="H70" s="228">
        <f>H71+H72</f>
        <v>500</v>
      </c>
      <c r="I70" s="228">
        <f t="shared" ref="I70:R70" si="52">I71+I72</f>
        <v>0</v>
      </c>
      <c r="J70" s="228">
        <f t="shared" si="52"/>
        <v>0</v>
      </c>
      <c r="K70" s="228">
        <f t="shared" si="52"/>
        <v>0</v>
      </c>
      <c r="L70" s="228">
        <f t="shared" si="52"/>
        <v>0</v>
      </c>
      <c r="M70" s="228">
        <f t="shared" si="52"/>
        <v>0</v>
      </c>
      <c r="N70" s="228">
        <f t="shared" si="52"/>
        <v>90</v>
      </c>
      <c r="O70" s="228">
        <f t="shared" si="52"/>
        <v>50</v>
      </c>
      <c r="P70" s="228">
        <f t="shared" si="52"/>
        <v>210</v>
      </c>
      <c r="Q70" s="228">
        <f t="shared" si="52"/>
        <v>0</v>
      </c>
      <c r="R70" s="228">
        <f t="shared" si="52"/>
        <v>150</v>
      </c>
      <c r="S70" s="762">
        <f t="shared" si="3"/>
        <v>1.0756121071910547</v>
      </c>
      <c r="T70" s="761">
        <f t="shared" si="45"/>
        <v>1.1158400000000002</v>
      </c>
      <c r="U70" s="761">
        <f t="shared" si="46"/>
        <v>0.89618583309435029</v>
      </c>
      <c r="V70" s="984"/>
      <c r="W70" s="883">
        <f t="shared" si="6"/>
        <v>0</v>
      </c>
      <c r="X70" s="893">
        <f t="shared" si="32"/>
        <v>0</v>
      </c>
      <c r="AB70" s="113"/>
    </row>
    <row r="71" spans="1:28" s="101" customFormat="1" ht="26.25" customHeight="1">
      <c r="A71" s="108"/>
      <c r="B71" s="670" t="s">
        <v>198</v>
      </c>
      <c r="C71" s="108" t="s">
        <v>10</v>
      </c>
      <c r="D71" s="973">
        <v>100</v>
      </c>
      <c r="E71" s="973">
        <v>100</v>
      </c>
      <c r="F71" s="973">
        <v>109.26</v>
      </c>
      <c r="G71" s="911">
        <v>100</v>
      </c>
      <c r="H71" s="228">
        <f>SUM(I71:R71)</f>
        <v>100</v>
      </c>
      <c r="I71" s="228"/>
      <c r="J71" s="228"/>
      <c r="K71" s="228"/>
      <c r="L71" s="228"/>
      <c r="M71" s="228"/>
      <c r="N71" s="228"/>
      <c r="O71" s="228">
        <v>50</v>
      </c>
      <c r="P71" s="228">
        <v>50</v>
      </c>
      <c r="Q71" s="228"/>
      <c r="R71" s="228"/>
      <c r="S71" s="762">
        <f t="shared" si="3"/>
        <v>1.0926</v>
      </c>
      <c r="T71" s="761">
        <f>F71/E71</f>
        <v>1.0926</v>
      </c>
      <c r="U71" s="761">
        <f t="shared" si="46"/>
        <v>0.91524803221673068</v>
      </c>
      <c r="V71" s="984"/>
      <c r="W71" s="883">
        <f t="shared" si="6"/>
        <v>0</v>
      </c>
      <c r="X71" s="893">
        <f t="shared" si="32"/>
        <v>0</v>
      </c>
    </row>
    <row r="72" spans="1:28" s="101" customFormat="1" ht="26.25" customHeight="1">
      <c r="A72" s="108"/>
      <c r="B72" s="670" t="s">
        <v>199</v>
      </c>
      <c r="C72" s="108" t="s">
        <v>10</v>
      </c>
      <c r="D72" s="969">
        <v>418.7</v>
      </c>
      <c r="E72" s="969">
        <v>400</v>
      </c>
      <c r="F72" s="969">
        <v>448.66</v>
      </c>
      <c r="G72" s="906">
        <v>400</v>
      </c>
      <c r="H72" s="228">
        <f t="shared" ref="H72:H73" si="53">SUM(I72:R72)</f>
        <v>400</v>
      </c>
      <c r="I72" s="228"/>
      <c r="J72" s="228"/>
      <c r="K72" s="228"/>
      <c r="L72" s="228"/>
      <c r="M72" s="228"/>
      <c r="N72" s="228">
        <v>90</v>
      </c>
      <c r="O72" s="228"/>
      <c r="P72" s="228">
        <v>160</v>
      </c>
      <c r="Q72" s="228"/>
      <c r="R72" s="228">
        <v>150</v>
      </c>
      <c r="S72" s="762">
        <f t="shared" si="3"/>
        <v>1.0715548125149272</v>
      </c>
      <c r="T72" s="324">
        <f>F72/E72</f>
        <v>1.12165</v>
      </c>
      <c r="U72" s="761">
        <f t="shared" si="46"/>
        <v>0.89154370793028126</v>
      </c>
      <c r="V72" s="984"/>
      <c r="W72" s="883">
        <f t="shared" si="6"/>
        <v>0</v>
      </c>
      <c r="X72" s="893">
        <f t="shared" si="32"/>
        <v>0</v>
      </c>
    </row>
    <row r="73" spans="1:28" s="101" customFormat="1" ht="26.25" customHeight="1">
      <c r="A73" s="669" t="s">
        <v>21</v>
      </c>
      <c r="B73" s="671" t="s">
        <v>200</v>
      </c>
      <c r="C73" s="108" t="s">
        <v>10</v>
      </c>
      <c r="D73" s="969">
        <v>26.7</v>
      </c>
      <c r="E73" s="969">
        <v>50</v>
      </c>
      <c r="F73" s="969">
        <v>69.760000000000005</v>
      </c>
      <c r="G73" s="906">
        <v>50</v>
      </c>
      <c r="H73" s="228">
        <f t="shared" si="53"/>
        <v>50</v>
      </c>
      <c r="I73" s="228"/>
      <c r="J73" s="228"/>
      <c r="K73" s="228"/>
      <c r="L73" s="228"/>
      <c r="M73" s="228"/>
      <c r="N73" s="228">
        <v>50</v>
      </c>
      <c r="O73" s="228"/>
      <c r="P73" s="228">
        <v>0</v>
      </c>
      <c r="Q73" s="228"/>
      <c r="R73" s="228"/>
      <c r="S73" s="762">
        <f t="shared" si="3"/>
        <v>2.612734082397004</v>
      </c>
      <c r="T73" s="761">
        <f>F73/E73</f>
        <v>1.3952</v>
      </c>
      <c r="U73" s="761">
        <f t="shared" si="46"/>
        <v>0.71674311926605494</v>
      </c>
      <c r="V73" s="984"/>
      <c r="W73" s="883">
        <f t="shared" si="6"/>
        <v>0</v>
      </c>
      <c r="X73" s="893">
        <f t="shared" si="32"/>
        <v>0</v>
      </c>
    </row>
    <row r="74" spans="1:28" s="101" customFormat="1" ht="26.25" hidden="1" customHeight="1">
      <c r="A74" s="108"/>
      <c r="B74" s="671" t="s">
        <v>201</v>
      </c>
      <c r="C74" s="108" t="s">
        <v>10</v>
      </c>
      <c r="D74" s="969">
        <v>0</v>
      </c>
      <c r="E74" s="969"/>
      <c r="F74" s="969">
        <v>0</v>
      </c>
      <c r="G74" s="906"/>
      <c r="H74" s="228"/>
      <c r="I74" s="228"/>
      <c r="J74" s="228"/>
      <c r="K74" s="228"/>
      <c r="L74" s="228"/>
      <c r="M74" s="228"/>
      <c r="N74" s="228"/>
      <c r="O74" s="228"/>
      <c r="P74" s="228"/>
      <c r="Q74" s="228"/>
      <c r="R74" s="228"/>
      <c r="S74" s="658" t="e">
        <f t="shared" si="3"/>
        <v>#DIV/0!</v>
      </c>
      <c r="T74" s="324" t="e">
        <f t="shared" si="45"/>
        <v>#DIV/0!</v>
      </c>
      <c r="U74" s="324" t="e">
        <f t="shared" si="46"/>
        <v>#DIV/0!</v>
      </c>
      <c r="V74" s="984"/>
      <c r="W74" s="883">
        <f t="shared" si="6"/>
        <v>0</v>
      </c>
      <c r="X74" s="893">
        <f t="shared" si="32"/>
        <v>0</v>
      </c>
    </row>
    <row r="75" spans="1:28" s="101" customFormat="1" ht="26.25" customHeight="1">
      <c r="A75" s="107" t="s">
        <v>202</v>
      </c>
      <c r="B75" s="659" t="s">
        <v>203</v>
      </c>
      <c r="C75" s="107" t="s">
        <v>10</v>
      </c>
      <c r="D75" s="972">
        <f>D76+D77+D78</f>
        <v>35845.660000000003</v>
      </c>
      <c r="E75" s="972">
        <f>E76+E77+E78</f>
        <v>36221.440000000002</v>
      </c>
      <c r="F75" s="972">
        <f>F76+F77+F78</f>
        <v>36083.659999999996</v>
      </c>
      <c r="G75" s="910">
        <f>G76+G77+G78</f>
        <v>36281.699999999997</v>
      </c>
      <c r="H75" s="365">
        <f>SUM(I75:R75)</f>
        <v>36281.700000000004</v>
      </c>
      <c r="I75" s="365">
        <f>SUM(I76:I78)</f>
        <v>5988.57</v>
      </c>
      <c r="J75" s="365">
        <f t="shared" ref="J75:R75" si="54">SUM(J76:J78)</f>
        <v>3224.05</v>
      </c>
      <c r="K75" s="365">
        <f t="shared" si="54"/>
        <v>3357.15</v>
      </c>
      <c r="L75" s="365">
        <f t="shared" si="54"/>
        <v>1093.1199999999999</v>
      </c>
      <c r="M75" s="365">
        <f t="shared" si="54"/>
        <v>4411.4400000000005</v>
      </c>
      <c r="N75" s="365">
        <f t="shared" si="54"/>
        <v>4956.16</v>
      </c>
      <c r="O75" s="365">
        <f t="shared" si="54"/>
        <v>4436.25</v>
      </c>
      <c r="P75" s="365">
        <f t="shared" si="54"/>
        <v>2179.73</v>
      </c>
      <c r="Q75" s="365">
        <f t="shared" si="54"/>
        <v>4613.8600000000006</v>
      </c>
      <c r="R75" s="365">
        <f t="shared" si="54"/>
        <v>2021.37</v>
      </c>
      <c r="S75" s="655">
        <f>F75/D75</f>
        <v>1.0066395764508169</v>
      </c>
      <c r="T75" s="359">
        <f>F75/E75</f>
        <v>0.99619617552477191</v>
      </c>
      <c r="U75" s="359">
        <f>H75/F75</f>
        <v>1.0054883567797726</v>
      </c>
      <c r="V75" s="984"/>
      <c r="W75" s="883">
        <f t="shared" ref="W75:W116" si="55">G75-H75</f>
        <v>0</v>
      </c>
      <c r="X75" s="893">
        <f t="shared" ref="X75:X116" si="56">H75-SUM(I75:R75)</f>
        <v>0</v>
      </c>
    </row>
    <row r="76" spans="1:28" s="114" customFormat="1" ht="26.25" customHeight="1">
      <c r="A76" s="669" t="s">
        <v>21</v>
      </c>
      <c r="B76" s="670" t="s">
        <v>204</v>
      </c>
      <c r="C76" s="108" t="s">
        <v>10</v>
      </c>
      <c r="D76" s="973">
        <v>7076.51</v>
      </c>
      <c r="E76" s="973">
        <v>7062.3</v>
      </c>
      <c r="F76" s="973">
        <v>7083.99</v>
      </c>
      <c r="G76" s="911">
        <v>7116.5</v>
      </c>
      <c r="H76" s="228">
        <f>SUM(I76:R76)</f>
        <v>7116.5</v>
      </c>
      <c r="I76" s="228">
        <v>5322.32</v>
      </c>
      <c r="J76" s="228"/>
      <c r="K76" s="228">
        <v>0.01</v>
      </c>
      <c r="L76" s="228"/>
      <c r="M76" s="228">
        <v>1794.08</v>
      </c>
      <c r="N76" s="228"/>
      <c r="O76" s="228"/>
      <c r="P76" s="228"/>
      <c r="Q76" s="228">
        <v>0.09</v>
      </c>
      <c r="R76" s="228"/>
      <c r="S76" s="672">
        <f t="shared" si="3"/>
        <v>1.0010570182194329</v>
      </c>
      <c r="T76" s="324">
        <f>F76/E76</f>
        <v>1.0030712374155728</v>
      </c>
      <c r="U76" s="324">
        <f>H76/F76</f>
        <v>1.0045892216109849</v>
      </c>
      <c r="V76" s="979"/>
      <c r="W76" s="881">
        <f t="shared" si="55"/>
        <v>0</v>
      </c>
      <c r="X76" s="894">
        <f t="shared" si="56"/>
        <v>0</v>
      </c>
    </row>
    <row r="77" spans="1:28" s="101" customFormat="1" ht="26.25" customHeight="1">
      <c r="A77" s="669" t="s">
        <v>21</v>
      </c>
      <c r="B77" s="670" t="s">
        <v>200</v>
      </c>
      <c r="C77" s="108" t="s">
        <v>10</v>
      </c>
      <c r="D77" s="969">
        <v>15979.5</v>
      </c>
      <c r="E77" s="969">
        <v>16132.52</v>
      </c>
      <c r="F77" s="969">
        <v>16061.21</v>
      </c>
      <c r="G77" s="906">
        <v>16175.5</v>
      </c>
      <c r="H77" s="228">
        <f>SUM(I77:R77)</f>
        <v>16175.5</v>
      </c>
      <c r="I77" s="228">
        <v>640.07000000000005</v>
      </c>
      <c r="J77" s="228">
        <v>1676.35</v>
      </c>
      <c r="K77" s="228">
        <v>2690.93</v>
      </c>
      <c r="L77" s="228"/>
      <c r="M77" s="228">
        <v>1994.89</v>
      </c>
      <c r="N77" s="228">
        <v>758.06</v>
      </c>
      <c r="O77" s="228">
        <v>2120.35</v>
      </c>
      <c r="P77" s="228">
        <v>1898.47</v>
      </c>
      <c r="Q77" s="228">
        <v>3800.88</v>
      </c>
      <c r="R77" s="228">
        <v>595.5</v>
      </c>
      <c r="S77" s="658">
        <f t="shared" ref="S77:S94" si="57">F77/D77</f>
        <v>1.0051134265778028</v>
      </c>
      <c r="T77" s="324">
        <f>F77/E77</f>
        <v>0.99557973583792236</v>
      </c>
      <c r="U77" s="324">
        <f>H77/F77</f>
        <v>1.0071159022265446</v>
      </c>
      <c r="V77" s="984"/>
      <c r="W77" s="883">
        <f t="shared" si="55"/>
        <v>0</v>
      </c>
      <c r="X77" s="893">
        <f t="shared" si="56"/>
        <v>0</v>
      </c>
    </row>
    <row r="78" spans="1:28" s="101" customFormat="1" ht="26.25" customHeight="1">
      <c r="A78" s="669" t="s">
        <v>21</v>
      </c>
      <c r="B78" s="670" t="s">
        <v>205</v>
      </c>
      <c r="C78" s="108" t="s">
        <v>10</v>
      </c>
      <c r="D78" s="969">
        <v>12789.65</v>
      </c>
      <c r="E78" s="969">
        <v>13026.62</v>
      </c>
      <c r="F78" s="969">
        <v>12938.46</v>
      </c>
      <c r="G78" s="906">
        <v>12989.7</v>
      </c>
      <c r="H78" s="228">
        <f>SUM(I78:R78)</f>
        <v>12989.7</v>
      </c>
      <c r="I78" s="228">
        <v>26.18</v>
      </c>
      <c r="J78" s="228">
        <v>1547.7</v>
      </c>
      <c r="K78" s="228">
        <v>666.21</v>
      </c>
      <c r="L78" s="228">
        <v>1093.1199999999999</v>
      </c>
      <c r="M78" s="228">
        <v>622.47</v>
      </c>
      <c r="N78" s="228">
        <v>4198.1000000000004</v>
      </c>
      <c r="O78" s="228">
        <v>2315.9</v>
      </c>
      <c r="P78" s="228">
        <v>281.26</v>
      </c>
      <c r="Q78" s="228">
        <v>812.89</v>
      </c>
      <c r="R78" s="228">
        <v>1425.87</v>
      </c>
      <c r="S78" s="658">
        <f t="shared" si="57"/>
        <v>1.0116351893914219</v>
      </c>
      <c r="T78" s="324">
        <f>F78/E78</f>
        <v>0.99323231966542347</v>
      </c>
      <c r="U78" s="324">
        <f>H78/F78</f>
        <v>1.0039602858454562</v>
      </c>
      <c r="V78" s="984"/>
      <c r="W78" s="883">
        <f t="shared" si="55"/>
        <v>0</v>
      </c>
      <c r="X78" s="893">
        <f t="shared" si="56"/>
        <v>0</v>
      </c>
    </row>
    <row r="79" spans="1:28" s="109" customFormat="1" ht="26.25" customHeight="1">
      <c r="A79" s="107" t="s">
        <v>206</v>
      </c>
      <c r="B79" s="783" t="s">
        <v>207</v>
      </c>
      <c r="C79" s="107" t="s">
        <v>10</v>
      </c>
      <c r="D79" s="968">
        <f>D80+D81+D82</f>
        <v>7781.7300000000005</v>
      </c>
      <c r="E79" s="968">
        <f>E80+E81+E82</f>
        <v>8877.130000000001</v>
      </c>
      <c r="F79" s="968">
        <f>F80+F81+F82</f>
        <v>8189.7900000000009</v>
      </c>
      <c r="G79" s="904">
        <f>G80+G81+G82</f>
        <v>8858.2200000000012</v>
      </c>
      <c r="H79" s="365">
        <f>SUM(I79:R79)</f>
        <v>9007.91</v>
      </c>
      <c r="I79" s="365">
        <f>I81+I82</f>
        <v>127.76000000000002</v>
      </c>
      <c r="J79" s="365">
        <f t="shared" ref="J79:R79" si="58">J81+J82</f>
        <v>121.65</v>
      </c>
      <c r="K79" s="365">
        <f t="shared" si="58"/>
        <v>13.54</v>
      </c>
      <c r="L79" s="365">
        <f t="shared" si="58"/>
        <v>126.74999999999999</v>
      </c>
      <c r="M79" s="365">
        <f t="shared" si="58"/>
        <v>110.86999999999999</v>
      </c>
      <c r="N79" s="365">
        <f t="shared" si="58"/>
        <v>2637.59</v>
      </c>
      <c r="O79" s="365">
        <f t="shared" si="58"/>
        <v>1815.7</v>
      </c>
      <c r="P79" s="365">
        <f t="shared" si="58"/>
        <v>1991.3899999999999</v>
      </c>
      <c r="Q79" s="365">
        <f t="shared" si="58"/>
        <v>75.150000000000006</v>
      </c>
      <c r="R79" s="365">
        <f t="shared" si="58"/>
        <v>1987.51</v>
      </c>
      <c r="S79" s="655">
        <f>F79/D79</f>
        <v>1.0524382110404755</v>
      </c>
      <c r="T79" s="655">
        <f>F79/E79</f>
        <v>0.9225718221992919</v>
      </c>
      <c r="U79" s="359">
        <f>H79/F79</f>
        <v>1.0998951133057135</v>
      </c>
      <c r="V79" s="986"/>
      <c r="W79" s="884">
        <f t="shared" si="55"/>
        <v>-149.68999999999869</v>
      </c>
      <c r="X79" s="892">
        <f t="shared" si="56"/>
        <v>0</v>
      </c>
    </row>
    <row r="80" spans="1:28" s="114" customFormat="1" ht="26.25" customHeight="1">
      <c r="A80" s="669" t="s">
        <v>21</v>
      </c>
      <c r="B80" s="670" t="s">
        <v>204</v>
      </c>
      <c r="C80" s="108" t="s">
        <v>10</v>
      </c>
      <c r="D80" s="973">
        <v>0</v>
      </c>
      <c r="E80" s="973">
        <v>0</v>
      </c>
      <c r="F80" s="973"/>
      <c r="G80" s="911"/>
      <c r="H80" s="228">
        <v>0</v>
      </c>
      <c r="I80" s="228">
        <v>0</v>
      </c>
      <c r="J80" s="228">
        <v>0</v>
      </c>
      <c r="K80" s="228">
        <v>0</v>
      </c>
      <c r="L80" s="228">
        <v>0</v>
      </c>
      <c r="M80" s="228">
        <v>0</v>
      </c>
      <c r="N80" s="228">
        <v>0</v>
      </c>
      <c r="O80" s="228">
        <v>0</v>
      </c>
      <c r="P80" s="228">
        <v>0</v>
      </c>
      <c r="Q80" s="228">
        <v>0</v>
      </c>
      <c r="R80" s="228">
        <v>0</v>
      </c>
      <c r="S80" s="672"/>
      <c r="T80" s="672"/>
      <c r="U80" s="324"/>
      <c r="V80" s="981"/>
      <c r="W80" s="881">
        <f t="shared" si="55"/>
        <v>0</v>
      </c>
      <c r="X80" s="894">
        <f>H80-SUM(I80:R80)</f>
        <v>0</v>
      </c>
    </row>
    <row r="81" spans="1:25" s="101" customFormat="1" ht="26.25" customHeight="1">
      <c r="A81" s="669" t="s">
        <v>21</v>
      </c>
      <c r="B81" s="673" t="s">
        <v>200</v>
      </c>
      <c r="C81" s="108" t="s">
        <v>10</v>
      </c>
      <c r="D81" s="969">
        <v>2588.04</v>
      </c>
      <c r="E81" s="969">
        <f>E84+E87</f>
        <v>2664.74</v>
      </c>
      <c r="F81" s="969">
        <v>2768.03</v>
      </c>
      <c r="G81" s="906">
        <v>2707.83</v>
      </c>
      <c r="H81" s="228">
        <f>SUM(I81:R81)</f>
        <v>2723.04</v>
      </c>
      <c r="I81" s="228">
        <f>I84+I87</f>
        <v>83.330000000000013</v>
      </c>
      <c r="J81" s="228">
        <f t="shared" ref="J81:R81" si="59">J84+J87</f>
        <v>0.48</v>
      </c>
      <c r="K81" s="228">
        <f t="shared" si="59"/>
        <v>0</v>
      </c>
      <c r="L81" s="228">
        <f t="shared" si="59"/>
        <v>0.02</v>
      </c>
      <c r="M81" s="228">
        <f t="shared" si="59"/>
        <v>8.6</v>
      </c>
      <c r="N81" s="228">
        <f t="shared" si="59"/>
        <v>378.21000000000004</v>
      </c>
      <c r="O81" s="228">
        <f t="shared" si="59"/>
        <v>241.76</v>
      </c>
      <c r="P81" s="228">
        <f t="shared" si="59"/>
        <v>1618.6</v>
      </c>
      <c r="Q81" s="228">
        <f t="shared" si="59"/>
        <v>16.510000000000002</v>
      </c>
      <c r="R81" s="228">
        <f t="shared" si="59"/>
        <v>375.53</v>
      </c>
      <c r="S81" s="658">
        <f t="shared" ref="S81:S82" si="60">F81/D81</f>
        <v>1.0695468385341804</v>
      </c>
      <c r="T81" s="658">
        <f t="shared" ref="T81:T82" si="61">F81/E81</f>
        <v>1.0387617553682538</v>
      </c>
      <c r="U81" s="324">
        <f t="shared" ref="U81:U82" si="62">H81/F81</f>
        <v>0.9837465634404251</v>
      </c>
      <c r="V81" s="981"/>
      <c r="W81" s="883">
        <f t="shared" si="55"/>
        <v>-15.210000000000036</v>
      </c>
      <c r="X81" s="893">
        <f t="shared" si="56"/>
        <v>0</v>
      </c>
    </row>
    <row r="82" spans="1:25" s="101" customFormat="1" ht="27.75" customHeight="1">
      <c r="A82" s="669" t="s">
        <v>21</v>
      </c>
      <c r="B82" s="673" t="s">
        <v>205</v>
      </c>
      <c r="C82" s="108" t="s">
        <v>10</v>
      </c>
      <c r="D82" s="973">
        <v>5193.6900000000005</v>
      </c>
      <c r="E82" s="973">
        <f>E85+E88</f>
        <v>6212.39</v>
      </c>
      <c r="F82" s="973">
        <v>5421.76</v>
      </c>
      <c r="G82" s="911">
        <v>6150.39</v>
      </c>
      <c r="H82" s="228">
        <f>SUM(I82:R82)</f>
        <v>6284.8700000000008</v>
      </c>
      <c r="I82" s="228">
        <f>+I85+I88</f>
        <v>44.43</v>
      </c>
      <c r="J82" s="228">
        <f t="shared" ref="J82:R82" si="63">+J85+J88</f>
        <v>121.17</v>
      </c>
      <c r="K82" s="228">
        <f t="shared" si="63"/>
        <v>13.54</v>
      </c>
      <c r="L82" s="228">
        <f t="shared" si="63"/>
        <v>126.72999999999999</v>
      </c>
      <c r="M82" s="228">
        <f t="shared" si="63"/>
        <v>102.27</v>
      </c>
      <c r="N82" s="228">
        <f t="shared" si="63"/>
        <v>2259.38</v>
      </c>
      <c r="O82" s="228">
        <f t="shared" si="63"/>
        <v>1573.94</v>
      </c>
      <c r="P82" s="228">
        <f t="shared" si="63"/>
        <v>372.78999999999996</v>
      </c>
      <c r="Q82" s="228">
        <f t="shared" si="63"/>
        <v>58.64</v>
      </c>
      <c r="R82" s="228">
        <f t="shared" si="63"/>
        <v>1611.98</v>
      </c>
      <c r="S82" s="672">
        <f t="shared" si="60"/>
        <v>1.0439129020022373</v>
      </c>
      <c r="T82" s="658">
        <f t="shared" si="61"/>
        <v>0.87273336026875326</v>
      </c>
      <c r="U82" s="324">
        <f t="shared" si="62"/>
        <v>1.1591936935607627</v>
      </c>
      <c r="V82" s="981"/>
      <c r="W82" s="881">
        <f t="shared" si="55"/>
        <v>-134.48000000000047</v>
      </c>
      <c r="X82" s="894">
        <f t="shared" si="56"/>
        <v>0</v>
      </c>
    </row>
    <row r="83" spans="1:25" s="784" customFormat="1" ht="27.75" customHeight="1">
      <c r="A83" s="873" t="s">
        <v>21</v>
      </c>
      <c r="B83" s="874" t="s">
        <v>771</v>
      </c>
      <c r="C83" s="875" t="s">
        <v>10</v>
      </c>
      <c r="D83" s="974"/>
      <c r="E83" s="974">
        <f>E84+E85</f>
        <v>2521.96</v>
      </c>
      <c r="F83" s="974">
        <f>F84+F85</f>
        <v>2715.83</v>
      </c>
      <c r="G83" s="912"/>
      <c r="H83" s="966">
        <f>SUM(H84:H85)</f>
        <v>2648.14</v>
      </c>
      <c r="I83" s="966">
        <f>SUM(I84:I85)</f>
        <v>104.86000000000001</v>
      </c>
      <c r="J83" s="966">
        <f t="shared" ref="J83:R83" si="64">SUM(J84:J85)</f>
        <v>46.55</v>
      </c>
      <c r="K83" s="966">
        <f t="shared" si="64"/>
        <v>13.54</v>
      </c>
      <c r="L83" s="966">
        <f t="shared" si="64"/>
        <v>113.64999999999999</v>
      </c>
      <c r="M83" s="966">
        <f t="shared" si="64"/>
        <v>75.039999999999992</v>
      </c>
      <c r="N83" s="966">
        <f t="shared" si="64"/>
        <v>517.97</v>
      </c>
      <c r="O83" s="966">
        <f t="shared" si="64"/>
        <v>398.53</v>
      </c>
      <c r="P83" s="966">
        <f t="shared" si="64"/>
        <v>140.85</v>
      </c>
      <c r="Q83" s="966">
        <f t="shared" si="64"/>
        <v>0.01</v>
      </c>
      <c r="R83" s="966">
        <f t="shared" si="64"/>
        <v>1237.1399999999999</v>
      </c>
      <c r="S83" s="876">
        <f t="shared" ref="S83" si="65">SUM(S84:S85)</f>
        <v>1237.1399999999999</v>
      </c>
      <c r="T83" s="877"/>
      <c r="U83" s="870"/>
      <c r="V83" s="987"/>
      <c r="W83" s="882">
        <f t="shared" si="55"/>
        <v>-2648.14</v>
      </c>
      <c r="X83" s="915">
        <f t="shared" si="56"/>
        <v>0</v>
      </c>
    </row>
    <row r="84" spans="1:25" s="101" customFormat="1" ht="27.75" customHeight="1">
      <c r="A84" s="669" t="s">
        <v>65</v>
      </c>
      <c r="B84" s="673" t="s">
        <v>200</v>
      </c>
      <c r="C84" s="108" t="s">
        <v>10</v>
      </c>
      <c r="D84" s="973"/>
      <c r="E84" s="973">
        <v>875.92</v>
      </c>
      <c r="F84" s="973">
        <v>899.04</v>
      </c>
      <c r="G84" s="911"/>
      <c r="H84" s="228">
        <f>SUM(I84:R84)</f>
        <v>910.92</v>
      </c>
      <c r="I84" s="228">
        <v>64.48</v>
      </c>
      <c r="J84" s="228"/>
      <c r="K84" s="228"/>
      <c r="L84" s="228">
        <v>0.02</v>
      </c>
      <c r="M84" s="228">
        <v>8.6</v>
      </c>
      <c r="N84" s="228">
        <v>172.91</v>
      </c>
      <c r="O84" s="228">
        <f>243.53-5</f>
        <v>238.53</v>
      </c>
      <c r="P84" s="228">
        <v>140.85</v>
      </c>
      <c r="Q84" s="228"/>
      <c r="R84" s="228">
        <v>285.52999999999997</v>
      </c>
      <c r="S84" s="780">
        <v>285.52999999999997</v>
      </c>
      <c r="T84" s="658"/>
      <c r="U84" s="324"/>
      <c r="V84" s="981"/>
      <c r="W84" s="881">
        <f t="shared" si="55"/>
        <v>-910.92</v>
      </c>
      <c r="X84" s="894">
        <f t="shared" si="56"/>
        <v>0</v>
      </c>
    </row>
    <row r="85" spans="1:25" s="101" customFormat="1" ht="27.75" customHeight="1">
      <c r="A85" s="669" t="s">
        <v>65</v>
      </c>
      <c r="B85" s="673" t="s">
        <v>205</v>
      </c>
      <c r="C85" s="108" t="s">
        <v>10</v>
      </c>
      <c r="D85" s="973"/>
      <c r="E85" s="973">
        <v>1646.04</v>
      </c>
      <c r="F85" s="973">
        <v>1816.79</v>
      </c>
      <c r="G85" s="911"/>
      <c r="H85" s="228">
        <f>SUM(I85:R85)</f>
        <v>1737.2199999999998</v>
      </c>
      <c r="I85" s="228">
        <v>40.380000000000003</v>
      </c>
      <c r="J85" s="228">
        <v>46.55</v>
      </c>
      <c r="K85" s="228">
        <v>13.54</v>
      </c>
      <c r="L85" s="228">
        <v>113.63</v>
      </c>
      <c r="M85" s="228">
        <v>66.44</v>
      </c>
      <c r="N85" s="228">
        <f>365.06-20</f>
        <v>345.06</v>
      </c>
      <c r="O85" s="228">
        <f>168.82-8.82</f>
        <v>160</v>
      </c>
      <c r="P85" s="228"/>
      <c r="Q85" s="228">
        <v>0.01</v>
      </c>
      <c r="R85" s="228">
        <v>951.61</v>
      </c>
      <c r="S85" s="780">
        <v>951.61</v>
      </c>
      <c r="T85" s="658"/>
      <c r="U85" s="324"/>
      <c r="V85" s="981"/>
      <c r="W85" s="881">
        <f t="shared" si="55"/>
        <v>-1737.2199999999998</v>
      </c>
      <c r="X85" s="894">
        <f t="shared" si="56"/>
        <v>0</v>
      </c>
    </row>
    <row r="86" spans="1:25" s="784" customFormat="1" ht="27.75" customHeight="1">
      <c r="A86" s="873" t="s">
        <v>21</v>
      </c>
      <c r="B86" s="874" t="s">
        <v>772</v>
      </c>
      <c r="C86" s="875" t="s">
        <v>10</v>
      </c>
      <c r="D86" s="974"/>
      <c r="E86" s="974">
        <f>E87+E88</f>
        <v>6355.17</v>
      </c>
      <c r="F86" s="974">
        <f>F87+F88</f>
        <v>5473.96</v>
      </c>
      <c r="G86" s="912"/>
      <c r="H86" s="966">
        <f t="shared" ref="H86:H88" si="66">SUM(I86:R86)</f>
        <v>6359.77</v>
      </c>
      <c r="I86" s="966">
        <f>SUM(I87:I88)</f>
        <v>22.900000000000002</v>
      </c>
      <c r="J86" s="966">
        <f t="shared" ref="J86:R86" si="67">SUM(J87:J88)</f>
        <v>75.100000000000009</v>
      </c>
      <c r="K86" s="966">
        <f t="shared" si="67"/>
        <v>0</v>
      </c>
      <c r="L86" s="966">
        <f t="shared" si="67"/>
        <v>13.1</v>
      </c>
      <c r="M86" s="966">
        <f t="shared" si="67"/>
        <v>35.83</v>
      </c>
      <c r="N86" s="966">
        <f t="shared" si="67"/>
        <v>2119.62</v>
      </c>
      <c r="O86" s="966">
        <f t="shared" si="67"/>
        <v>1417.17</v>
      </c>
      <c r="P86" s="966">
        <f t="shared" si="67"/>
        <v>1850.54</v>
      </c>
      <c r="Q86" s="966">
        <f t="shared" si="67"/>
        <v>75.14</v>
      </c>
      <c r="R86" s="966">
        <f t="shared" si="67"/>
        <v>750.37</v>
      </c>
      <c r="S86" s="876">
        <f t="shared" ref="S86" si="68">SUM(S87:S88)</f>
        <v>750.37</v>
      </c>
      <c r="T86" s="877"/>
      <c r="U86" s="870"/>
      <c r="V86" s="987"/>
      <c r="W86" s="882">
        <f t="shared" si="55"/>
        <v>-6359.77</v>
      </c>
      <c r="X86" s="915">
        <f t="shared" si="56"/>
        <v>0</v>
      </c>
    </row>
    <row r="87" spans="1:25" s="101" customFormat="1" ht="27.75" customHeight="1">
      <c r="A87" s="669" t="s">
        <v>65</v>
      </c>
      <c r="B87" s="673" t="s">
        <v>200</v>
      </c>
      <c r="C87" s="108" t="s">
        <v>10</v>
      </c>
      <c r="D87" s="973"/>
      <c r="E87" s="973">
        <v>1788.82</v>
      </c>
      <c r="F87" s="973">
        <v>1868.99</v>
      </c>
      <c r="G87" s="911"/>
      <c r="H87" s="228">
        <f t="shared" si="66"/>
        <v>1812.1200000000001</v>
      </c>
      <c r="I87" s="228">
        <v>18.850000000000001</v>
      </c>
      <c r="J87" s="228">
        <v>0.48</v>
      </c>
      <c r="K87" s="228"/>
      <c r="L87" s="228"/>
      <c r="M87" s="228"/>
      <c r="N87" s="228">
        <f>155.3+50</f>
        <v>205.3</v>
      </c>
      <c r="O87" s="228">
        <v>3.23</v>
      </c>
      <c r="P87" s="228">
        <v>1477.75</v>
      </c>
      <c r="Q87" s="228">
        <v>16.510000000000002</v>
      </c>
      <c r="R87" s="228">
        <v>90</v>
      </c>
      <c r="S87" s="780">
        <v>90</v>
      </c>
      <c r="T87" s="658"/>
      <c r="U87" s="324"/>
      <c r="V87" s="981"/>
      <c r="W87" s="881">
        <f t="shared" si="55"/>
        <v>-1812.1200000000001</v>
      </c>
      <c r="X87" s="894">
        <f t="shared" si="56"/>
        <v>0</v>
      </c>
    </row>
    <row r="88" spans="1:25" s="101" customFormat="1" ht="27.75" customHeight="1">
      <c r="A88" s="669" t="s">
        <v>65</v>
      </c>
      <c r="B88" s="673" t="s">
        <v>205</v>
      </c>
      <c r="C88" s="108" t="s">
        <v>10</v>
      </c>
      <c r="D88" s="973"/>
      <c r="E88" s="973">
        <v>4566.3500000000004</v>
      </c>
      <c r="F88" s="973">
        <v>3604.97</v>
      </c>
      <c r="G88" s="911"/>
      <c r="H88" s="228">
        <f t="shared" si="66"/>
        <v>4547.6499999999996</v>
      </c>
      <c r="I88" s="228">
        <v>4.05</v>
      </c>
      <c r="J88" s="228">
        <v>74.62</v>
      </c>
      <c r="K88" s="228">
        <v>0</v>
      </c>
      <c r="L88" s="228">
        <v>13.1</v>
      </c>
      <c r="M88" s="228">
        <v>35.83</v>
      </c>
      <c r="N88" s="228">
        <f>1824.32+90</f>
        <v>1914.32</v>
      </c>
      <c r="O88" s="228">
        <f>1363.94+50</f>
        <v>1413.94</v>
      </c>
      <c r="P88" s="228">
        <f>162.79+210</f>
        <v>372.78999999999996</v>
      </c>
      <c r="Q88" s="228">
        <v>58.63</v>
      </c>
      <c r="R88" s="228">
        <f>510.37+150</f>
        <v>660.37</v>
      </c>
      <c r="S88" s="780">
        <f>510.37+150</f>
        <v>660.37</v>
      </c>
      <c r="T88" s="658"/>
      <c r="U88" s="324"/>
      <c r="V88" s="981"/>
      <c r="W88" s="881">
        <f t="shared" si="55"/>
        <v>-4547.6499999999996</v>
      </c>
      <c r="X88" s="894">
        <f t="shared" si="56"/>
        <v>0</v>
      </c>
    </row>
    <row r="89" spans="1:25" s="114" customFormat="1" ht="26.25" hidden="1" customHeight="1">
      <c r="A89" s="108" t="s">
        <v>208</v>
      </c>
      <c r="B89" s="673" t="s">
        <v>209</v>
      </c>
      <c r="C89" s="108" t="s">
        <v>10</v>
      </c>
      <c r="D89" s="969">
        <v>0</v>
      </c>
      <c r="E89" s="969"/>
      <c r="F89" s="969">
        <v>0</v>
      </c>
      <c r="G89" s="906"/>
      <c r="H89" s="228"/>
      <c r="I89" s="228"/>
      <c r="J89" s="228"/>
      <c r="K89" s="228"/>
      <c r="L89" s="228"/>
      <c r="M89" s="228"/>
      <c r="N89" s="228"/>
      <c r="O89" s="228"/>
      <c r="P89" s="228"/>
      <c r="Q89" s="228"/>
      <c r="R89" s="228"/>
      <c r="S89" s="658" t="e">
        <f t="shared" si="57"/>
        <v>#DIV/0!</v>
      </c>
      <c r="T89" s="324" t="e">
        <f>F89/E89</f>
        <v>#DIV/0!</v>
      </c>
      <c r="U89" s="324" t="e">
        <f>H89/F89</f>
        <v>#DIV/0!</v>
      </c>
      <c r="V89" s="984"/>
      <c r="W89" s="881">
        <f t="shared" si="55"/>
        <v>0</v>
      </c>
      <c r="X89" s="894">
        <f t="shared" si="56"/>
        <v>0</v>
      </c>
    </row>
    <row r="90" spans="1:25" s="784" customFormat="1" ht="26.25" customHeight="1">
      <c r="A90" s="107" t="s">
        <v>208</v>
      </c>
      <c r="B90" s="783" t="s">
        <v>210</v>
      </c>
      <c r="C90" s="107" t="s">
        <v>10</v>
      </c>
      <c r="D90" s="968">
        <v>0</v>
      </c>
      <c r="E90" s="968">
        <v>0</v>
      </c>
      <c r="F90" s="968">
        <v>0</v>
      </c>
      <c r="G90" s="904"/>
      <c r="H90" s="365"/>
      <c r="I90" s="365"/>
      <c r="J90" s="365"/>
      <c r="K90" s="365"/>
      <c r="L90" s="365"/>
      <c r="M90" s="365"/>
      <c r="N90" s="365"/>
      <c r="O90" s="365"/>
      <c r="P90" s="365"/>
      <c r="Q90" s="365"/>
      <c r="R90" s="365"/>
      <c r="S90" s="655"/>
      <c r="T90" s="359"/>
      <c r="U90" s="359"/>
      <c r="V90" s="985"/>
      <c r="W90" s="882">
        <f t="shared" si="55"/>
        <v>0</v>
      </c>
      <c r="X90" s="915">
        <f t="shared" si="56"/>
        <v>0</v>
      </c>
    </row>
    <row r="91" spans="1:25" s="784" customFormat="1" ht="33" customHeight="1">
      <c r="A91" s="107" t="s">
        <v>211</v>
      </c>
      <c r="B91" s="783" t="s">
        <v>212</v>
      </c>
      <c r="C91" s="107" t="s">
        <v>10</v>
      </c>
      <c r="D91" s="968">
        <v>2107.8000000000002</v>
      </c>
      <c r="E91" s="968">
        <v>2507.7800000000002</v>
      </c>
      <c r="F91" s="968">
        <f>F92+D91</f>
        <v>2520.4</v>
      </c>
      <c r="G91" s="904">
        <v>2542.27</v>
      </c>
      <c r="H91" s="365">
        <f>E91+H92</f>
        <v>2687.78</v>
      </c>
      <c r="I91" s="365">
        <v>120</v>
      </c>
      <c r="J91" s="365">
        <v>988</v>
      </c>
      <c r="K91" s="365">
        <v>493.15</v>
      </c>
      <c r="L91" s="365">
        <v>24.61</v>
      </c>
      <c r="M91" s="365">
        <v>67.02</v>
      </c>
      <c r="N91" s="365">
        <v>481</v>
      </c>
      <c r="O91" s="365">
        <v>315</v>
      </c>
      <c r="P91" s="365">
        <v>40</v>
      </c>
      <c r="Q91" s="365">
        <v>53</v>
      </c>
      <c r="R91" s="365">
        <v>118.6</v>
      </c>
      <c r="S91" s="655">
        <f t="shared" si="57"/>
        <v>1.1957491223076193</v>
      </c>
      <c r="T91" s="359">
        <f>F91/E91</f>
        <v>1.0050323393599119</v>
      </c>
      <c r="U91" s="359">
        <f>H91/F91</f>
        <v>1.0664100936359309</v>
      </c>
      <c r="V91" s="985"/>
      <c r="W91" s="882">
        <f t="shared" si="55"/>
        <v>-145.51000000000022</v>
      </c>
      <c r="X91" s="915">
        <f t="shared" si="56"/>
        <v>-12.599999999999454</v>
      </c>
    </row>
    <row r="92" spans="1:25" s="114" customFormat="1" ht="26.25" customHeight="1">
      <c r="A92" s="108"/>
      <c r="B92" s="673" t="s">
        <v>213</v>
      </c>
      <c r="C92" s="108" t="s">
        <v>214</v>
      </c>
      <c r="D92" s="973">
        <v>1132</v>
      </c>
      <c r="E92" s="973">
        <v>400</v>
      </c>
      <c r="F92" s="973">
        <v>412.6</v>
      </c>
      <c r="G92" s="911">
        <v>180</v>
      </c>
      <c r="H92" s="228">
        <f>SUM(I92:R92)</f>
        <v>180</v>
      </c>
      <c r="I92" s="228"/>
      <c r="J92" s="228">
        <v>60</v>
      </c>
      <c r="K92" s="228"/>
      <c r="L92" s="228"/>
      <c r="M92" s="228"/>
      <c r="N92" s="228">
        <v>50</v>
      </c>
      <c r="O92" s="228"/>
      <c r="P92" s="228">
        <v>40</v>
      </c>
      <c r="Q92" s="228"/>
      <c r="R92" s="228">
        <v>30</v>
      </c>
      <c r="S92" s="658">
        <f t="shared" si="57"/>
        <v>0.36448763250883393</v>
      </c>
      <c r="T92" s="324">
        <f>F92/E92</f>
        <v>1.0315000000000001</v>
      </c>
      <c r="U92" s="324">
        <f>H92/F92</f>
        <v>0.43625787687833251</v>
      </c>
      <c r="V92" s="979"/>
      <c r="W92" s="881">
        <f t="shared" si="55"/>
        <v>0</v>
      </c>
      <c r="X92" s="894">
        <f t="shared" si="56"/>
        <v>0</v>
      </c>
    </row>
    <row r="93" spans="1:25" s="109" customFormat="1" ht="26.25" customHeight="1">
      <c r="A93" s="107">
        <v>3</v>
      </c>
      <c r="B93" s="665" t="s">
        <v>215</v>
      </c>
      <c r="C93" s="107" t="s">
        <v>214</v>
      </c>
      <c r="D93" s="365">
        <v>37264.22</v>
      </c>
      <c r="E93" s="365">
        <v>37922</v>
      </c>
      <c r="F93" s="365">
        <v>37922</v>
      </c>
      <c r="G93" s="280">
        <v>38960</v>
      </c>
      <c r="H93" s="365">
        <v>38960</v>
      </c>
      <c r="I93" s="365"/>
      <c r="J93" s="365"/>
      <c r="K93" s="365"/>
      <c r="L93" s="365"/>
      <c r="M93" s="365"/>
      <c r="N93" s="365"/>
      <c r="O93" s="365"/>
      <c r="P93" s="365"/>
      <c r="Q93" s="365"/>
      <c r="R93" s="365"/>
      <c r="S93" s="655">
        <f t="shared" si="57"/>
        <v>1.0176517850098565</v>
      </c>
      <c r="T93" s="359">
        <f>F93/E93</f>
        <v>1</v>
      </c>
      <c r="U93" s="359">
        <f>H93/F93</f>
        <v>1.0273719740520015</v>
      </c>
      <c r="V93" s="976"/>
      <c r="W93" s="884">
        <f t="shared" si="55"/>
        <v>0</v>
      </c>
      <c r="X93" s="892">
        <f t="shared" si="56"/>
        <v>38960</v>
      </c>
    </row>
    <row r="94" spans="1:25" s="109" customFormat="1" ht="33.75" customHeight="1">
      <c r="A94" s="107">
        <v>4</v>
      </c>
      <c r="B94" s="665" t="s">
        <v>216</v>
      </c>
      <c r="C94" s="107" t="s">
        <v>214</v>
      </c>
      <c r="D94" s="365">
        <v>626.41</v>
      </c>
      <c r="E94" s="365">
        <v>500</v>
      </c>
      <c r="F94" s="365">
        <v>500</v>
      </c>
      <c r="G94" s="280">
        <v>0</v>
      </c>
      <c r="H94" s="365">
        <v>500</v>
      </c>
      <c r="I94" s="365"/>
      <c r="J94" s="365"/>
      <c r="K94" s="365"/>
      <c r="L94" s="365"/>
      <c r="M94" s="365"/>
      <c r="N94" s="365"/>
      <c r="O94" s="365"/>
      <c r="P94" s="365"/>
      <c r="Q94" s="365"/>
      <c r="R94" s="365"/>
      <c r="S94" s="655">
        <f t="shared" si="57"/>
        <v>0.79819926246388151</v>
      </c>
      <c r="T94" s="359">
        <f>F94/E94</f>
        <v>1</v>
      </c>
      <c r="U94" s="359">
        <f>H94/F94</f>
        <v>1</v>
      </c>
      <c r="V94" s="866"/>
      <c r="W94" s="884">
        <f t="shared" si="55"/>
        <v>-500</v>
      </c>
      <c r="X94" s="892">
        <f t="shared" si="56"/>
        <v>500</v>
      </c>
    </row>
    <row r="95" spans="1:25" s="115" customFormat="1" ht="31.5" customHeight="1">
      <c r="A95" s="661" t="s">
        <v>217</v>
      </c>
      <c r="B95" s="668" t="s">
        <v>218</v>
      </c>
      <c r="C95" s="107"/>
      <c r="D95" s="968"/>
      <c r="E95" s="968"/>
      <c r="F95" s="968"/>
      <c r="G95" s="904"/>
      <c r="H95" s="777"/>
      <c r="I95" s="777"/>
      <c r="J95" s="777"/>
      <c r="K95" s="777"/>
      <c r="L95" s="777"/>
      <c r="M95" s="777"/>
      <c r="N95" s="777"/>
      <c r="O95" s="777"/>
      <c r="P95" s="777"/>
      <c r="Q95" s="777"/>
      <c r="R95" s="777"/>
      <c r="S95" s="655"/>
      <c r="T95" s="359"/>
      <c r="U95" s="359"/>
      <c r="V95" s="866"/>
      <c r="W95" s="884">
        <f t="shared" si="55"/>
        <v>0</v>
      </c>
      <c r="X95" s="892">
        <f t="shared" si="56"/>
        <v>0</v>
      </c>
      <c r="Y95" s="109"/>
    </row>
    <row r="96" spans="1:25" s="101" customFormat="1" ht="33.75" customHeight="1">
      <c r="A96" s="674">
        <v>1</v>
      </c>
      <c r="B96" s="487" t="s">
        <v>40</v>
      </c>
      <c r="C96" s="116" t="s">
        <v>8</v>
      </c>
      <c r="D96" s="228">
        <v>100</v>
      </c>
      <c r="E96" s="228">
        <v>100</v>
      </c>
      <c r="F96" s="228">
        <v>100</v>
      </c>
      <c r="G96" s="216">
        <v>87</v>
      </c>
      <c r="H96" s="228">
        <v>100</v>
      </c>
      <c r="I96" s="228">
        <v>100</v>
      </c>
      <c r="J96" s="228">
        <v>100</v>
      </c>
      <c r="K96" s="228"/>
      <c r="L96" s="228">
        <v>100</v>
      </c>
      <c r="M96" s="228">
        <v>100</v>
      </c>
      <c r="N96" s="228">
        <v>100</v>
      </c>
      <c r="O96" s="228">
        <v>100</v>
      </c>
      <c r="P96" s="228">
        <v>100</v>
      </c>
      <c r="Q96" s="228">
        <v>100</v>
      </c>
      <c r="R96" s="228">
        <v>100</v>
      </c>
      <c r="S96" s="228">
        <f>F96-D96</f>
        <v>0</v>
      </c>
      <c r="T96" s="228">
        <f>F96-E96</f>
        <v>0</v>
      </c>
      <c r="U96" s="228">
        <f>H96-F96</f>
        <v>0</v>
      </c>
      <c r="V96" s="866"/>
      <c r="W96" s="883">
        <f t="shared" si="55"/>
        <v>-13</v>
      </c>
      <c r="X96" s="893">
        <f t="shared" si="56"/>
        <v>-800</v>
      </c>
    </row>
    <row r="97" spans="1:27" s="117" customFormat="1" ht="39" customHeight="1">
      <c r="A97" s="674">
        <v>2</v>
      </c>
      <c r="B97" s="675" t="s">
        <v>219</v>
      </c>
      <c r="C97" s="106" t="s">
        <v>8</v>
      </c>
      <c r="D97" s="228">
        <v>100</v>
      </c>
      <c r="E97" s="228">
        <v>100</v>
      </c>
      <c r="F97" s="228">
        <v>100</v>
      </c>
      <c r="G97" s="216">
        <v>80</v>
      </c>
      <c r="H97" s="228">
        <v>100</v>
      </c>
      <c r="I97" s="228">
        <v>100</v>
      </c>
      <c r="J97" s="228">
        <v>100</v>
      </c>
      <c r="K97" s="228"/>
      <c r="L97" s="228">
        <v>100</v>
      </c>
      <c r="M97" s="228">
        <v>100</v>
      </c>
      <c r="N97" s="228">
        <v>100</v>
      </c>
      <c r="O97" s="228">
        <v>100</v>
      </c>
      <c r="P97" s="228">
        <v>100</v>
      </c>
      <c r="Q97" s="228">
        <v>100</v>
      </c>
      <c r="R97" s="228">
        <v>100</v>
      </c>
      <c r="S97" s="228">
        <f t="shared" ref="S97" si="69">F97-D97</f>
        <v>0</v>
      </c>
      <c r="T97" s="228">
        <f>F97-E97</f>
        <v>0</v>
      </c>
      <c r="U97" s="228">
        <f>H97-F97</f>
        <v>0</v>
      </c>
      <c r="V97" s="866"/>
      <c r="W97" s="889">
        <f t="shared" si="55"/>
        <v>-20</v>
      </c>
      <c r="X97" s="891">
        <f t="shared" si="56"/>
        <v>-800</v>
      </c>
      <c r="Y97" s="119"/>
    </row>
    <row r="98" spans="1:27" s="119" customFormat="1" ht="36" customHeight="1">
      <c r="A98" s="674">
        <v>3</v>
      </c>
      <c r="B98" s="676" t="s">
        <v>220</v>
      </c>
      <c r="C98" s="118" t="s">
        <v>1</v>
      </c>
      <c r="D98" s="228">
        <v>9</v>
      </c>
      <c r="E98" s="228">
        <v>9</v>
      </c>
      <c r="F98" s="228">
        <v>9</v>
      </c>
      <c r="G98" s="216">
        <v>9</v>
      </c>
      <c r="H98" s="228">
        <v>9</v>
      </c>
      <c r="I98" s="228">
        <v>1</v>
      </c>
      <c r="J98" s="228">
        <v>1</v>
      </c>
      <c r="K98" s="228"/>
      <c r="L98" s="228">
        <v>1</v>
      </c>
      <c r="M98" s="228">
        <v>1</v>
      </c>
      <c r="N98" s="228">
        <v>1</v>
      </c>
      <c r="O98" s="228">
        <v>1</v>
      </c>
      <c r="P98" s="228">
        <v>1</v>
      </c>
      <c r="Q98" s="228">
        <v>1</v>
      </c>
      <c r="R98" s="228">
        <v>1</v>
      </c>
      <c r="S98" s="658">
        <f t="shared" ref="S98:S103" si="70">F98/D98</f>
        <v>1</v>
      </c>
      <c r="T98" s="324">
        <f>F98/E98</f>
        <v>1</v>
      </c>
      <c r="U98" s="324">
        <f>H98/F98</f>
        <v>1</v>
      </c>
      <c r="V98" s="866"/>
      <c r="W98" s="889">
        <f t="shared" si="55"/>
        <v>0</v>
      </c>
      <c r="X98" s="891">
        <f t="shared" si="56"/>
        <v>0</v>
      </c>
    </row>
    <row r="99" spans="1:27" s="119" customFormat="1" ht="26.25" customHeight="1">
      <c r="A99" s="674">
        <v>4</v>
      </c>
      <c r="B99" s="675" t="s">
        <v>221</v>
      </c>
      <c r="C99" s="118" t="s">
        <v>8</v>
      </c>
      <c r="D99" s="228"/>
      <c r="E99" s="228"/>
      <c r="F99" s="228"/>
      <c r="G99" s="216"/>
      <c r="H99" s="229"/>
      <c r="I99" s="229"/>
      <c r="J99" s="229"/>
      <c r="K99" s="229"/>
      <c r="L99" s="229"/>
      <c r="M99" s="229"/>
      <c r="N99" s="229"/>
      <c r="O99" s="229"/>
      <c r="P99" s="229"/>
      <c r="Q99" s="229"/>
      <c r="R99" s="229"/>
      <c r="S99" s="228">
        <f>F99-D99</f>
        <v>0</v>
      </c>
      <c r="T99" s="228">
        <f>F99-E99</f>
        <v>0</v>
      </c>
      <c r="U99" s="228">
        <f>H99-F99</f>
        <v>0</v>
      </c>
      <c r="V99" s="866"/>
      <c r="W99" s="889">
        <f t="shared" si="55"/>
        <v>0</v>
      </c>
      <c r="X99" s="891">
        <f t="shared" si="56"/>
        <v>0</v>
      </c>
    </row>
    <row r="100" spans="1:27" s="763" customFormat="1" ht="24.75" customHeight="1">
      <c r="A100" s="862" t="s">
        <v>729</v>
      </c>
      <c r="B100" s="863" t="s">
        <v>730</v>
      </c>
      <c r="C100" s="864"/>
      <c r="D100" s="368"/>
      <c r="E100" s="368"/>
      <c r="F100" s="368"/>
      <c r="G100" s="913"/>
      <c r="H100" s="865"/>
      <c r="I100" s="865"/>
      <c r="J100" s="865"/>
      <c r="K100" s="865"/>
      <c r="L100" s="865"/>
      <c r="M100" s="865"/>
      <c r="N100" s="865"/>
      <c r="O100" s="865"/>
      <c r="P100" s="865"/>
      <c r="Q100" s="865"/>
      <c r="R100" s="865"/>
      <c r="S100" s="368"/>
      <c r="T100" s="368"/>
      <c r="U100" s="368"/>
      <c r="V100" s="1062" t="s">
        <v>731</v>
      </c>
      <c r="W100" s="889">
        <f t="shared" si="55"/>
        <v>0</v>
      </c>
      <c r="X100" s="891">
        <f t="shared" si="56"/>
        <v>0</v>
      </c>
      <c r="Y100" s="119"/>
    </row>
    <row r="101" spans="1:27" s="119" customFormat="1" ht="24.75" customHeight="1">
      <c r="A101" s="664" t="s">
        <v>21</v>
      </c>
      <c r="B101" s="675" t="s">
        <v>221</v>
      </c>
      <c r="C101" s="118" t="s">
        <v>8</v>
      </c>
      <c r="D101" s="228">
        <v>100</v>
      </c>
      <c r="E101" s="228">
        <v>100</v>
      </c>
      <c r="F101" s="228">
        <v>100</v>
      </c>
      <c r="G101" s="216">
        <v>100</v>
      </c>
      <c r="H101" s="228">
        <v>100</v>
      </c>
      <c r="I101" s="228"/>
      <c r="J101" s="228"/>
      <c r="K101" s="228"/>
      <c r="L101" s="228"/>
      <c r="M101" s="228"/>
      <c r="N101" s="228"/>
      <c r="O101" s="228"/>
      <c r="P101" s="228"/>
      <c r="Q101" s="228"/>
      <c r="R101" s="228"/>
      <c r="S101" s="228">
        <f>F101-D101</f>
        <v>0</v>
      </c>
      <c r="T101" s="228">
        <f>F101-E101</f>
        <v>0</v>
      </c>
      <c r="U101" s="228">
        <f>H101-F101</f>
        <v>0</v>
      </c>
      <c r="V101" s="1062"/>
      <c r="W101" s="889">
        <f t="shared" si="55"/>
        <v>0</v>
      </c>
      <c r="X101" s="891">
        <f t="shared" si="56"/>
        <v>100</v>
      </c>
    </row>
    <row r="102" spans="1:27" s="117" customFormat="1" ht="24.75" customHeight="1">
      <c r="A102" s="664" t="s">
        <v>21</v>
      </c>
      <c r="B102" s="677" t="s">
        <v>222</v>
      </c>
      <c r="C102" s="118" t="s">
        <v>1</v>
      </c>
      <c r="D102" s="228">
        <v>9</v>
      </c>
      <c r="E102" s="228">
        <v>9</v>
      </c>
      <c r="F102" s="228">
        <v>9</v>
      </c>
      <c r="G102" s="216">
        <v>9</v>
      </c>
      <c r="H102" s="228">
        <v>9</v>
      </c>
      <c r="I102" s="228">
        <v>1</v>
      </c>
      <c r="J102" s="228">
        <v>1</v>
      </c>
      <c r="K102" s="228"/>
      <c r="L102" s="228">
        <v>1</v>
      </c>
      <c r="M102" s="228">
        <v>1</v>
      </c>
      <c r="N102" s="228">
        <v>1</v>
      </c>
      <c r="O102" s="228">
        <v>1</v>
      </c>
      <c r="P102" s="228">
        <v>1</v>
      </c>
      <c r="Q102" s="228">
        <v>1</v>
      </c>
      <c r="R102" s="228">
        <v>1</v>
      </c>
      <c r="S102" s="658">
        <f t="shared" si="70"/>
        <v>1</v>
      </c>
      <c r="T102" s="324">
        <f>F102/E102</f>
        <v>1</v>
      </c>
      <c r="U102" s="324">
        <f>H102/F102</f>
        <v>1</v>
      </c>
      <c r="V102" s="1062"/>
      <c r="W102" s="889">
        <f t="shared" si="55"/>
        <v>0</v>
      </c>
      <c r="X102" s="891">
        <f t="shared" si="56"/>
        <v>0</v>
      </c>
      <c r="Y102" s="119"/>
    </row>
    <row r="103" spans="1:27" s="121" customFormat="1" ht="42.75" customHeight="1">
      <c r="A103" s="116" t="s">
        <v>21</v>
      </c>
      <c r="B103" s="675" t="s">
        <v>227</v>
      </c>
      <c r="C103" s="118" t="s">
        <v>228</v>
      </c>
      <c r="D103" s="228">
        <v>19</v>
      </c>
      <c r="E103" s="228">
        <v>19</v>
      </c>
      <c r="F103" s="228">
        <v>19</v>
      </c>
      <c r="G103" s="216">
        <v>19</v>
      </c>
      <c r="H103" s="228">
        <v>19</v>
      </c>
      <c r="I103" s="228"/>
      <c r="J103" s="228"/>
      <c r="K103" s="228"/>
      <c r="L103" s="228"/>
      <c r="M103" s="228"/>
      <c r="N103" s="228"/>
      <c r="O103" s="228"/>
      <c r="P103" s="228"/>
      <c r="Q103" s="228"/>
      <c r="R103" s="228"/>
      <c r="S103" s="217">
        <f t="shared" si="70"/>
        <v>1</v>
      </c>
      <c r="T103" s="663">
        <f>F103/E103</f>
        <v>1</v>
      </c>
      <c r="U103" s="324">
        <f>H103/F103</f>
        <v>1</v>
      </c>
      <c r="V103" s="1062"/>
      <c r="W103" s="885">
        <f t="shared" si="55"/>
        <v>0</v>
      </c>
      <c r="X103" s="890">
        <f t="shared" si="56"/>
        <v>19</v>
      </c>
      <c r="AA103" s="122"/>
    </row>
    <row r="104" spans="1:27" s="763" customFormat="1" ht="26.25" customHeight="1">
      <c r="A104" s="862" t="s">
        <v>732</v>
      </c>
      <c r="B104" s="863" t="s">
        <v>733</v>
      </c>
      <c r="C104" s="864"/>
      <c r="D104" s="368"/>
      <c r="E104" s="368"/>
      <c r="F104" s="368"/>
      <c r="G104" s="913"/>
      <c r="H104" s="368"/>
      <c r="I104" s="368"/>
      <c r="J104" s="368"/>
      <c r="K104" s="368"/>
      <c r="L104" s="368"/>
      <c r="M104" s="368"/>
      <c r="N104" s="368"/>
      <c r="O104" s="368"/>
      <c r="P104" s="368"/>
      <c r="Q104" s="368"/>
      <c r="R104" s="368"/>
      <c r="S104" s="368"/>
      <c r="T104" s="368"/>
      <c r="U104" s="368"/>
      <c r="V104" s="1063" t="s">
        <v>734</v>
      </c>
      <c r="W104" s="889">
        <f t="shared" si="55"/>
        <v>0</v>
      </c>
      <c r="X104" s="891">
        <f t="shared" si="56"/>
        <v>0</v>
      </c>
      <c r="Y104" s="119"/>
    </row>
    <row r="105" spans="1:27" s="119" customFormat="1" ht="26.25" customHeight="1">
      <c r="A105" s="664" t="s">
        <v>21</v>
      </c>
      <c r="B105" s="675" t="s">
        <v>221</v>
      </c>
      <c r="C105" s="118" t="s">
        <v>8</v>
      </c>
      <c r="D105" s="228">
        <v>0</v>
      </c>
      <c r="E105" s="228">
        <v>0</v>
      </c>
      <c r="F105" s="228">
        <v>0</v>
      </c>
      <c r="G105" s="216">
        <v>0</v>
      </c>
      <c r="H105" s="228"/>
      <c r="I105" s="228"/>
      <c r="J105" s="228"/>
      <c r="K105" s="228"/>
      <c r="L105" s="228"/>
      <c r="M105" s="228"/>
      <c r="N105" s="228"/>
      <c r="O105" s="228"/>
      <c r="P105" s="228"/>
      <c r="Q105" s="228"/>
      <c r="R105" s="228"/>
      <c r="S105" s="229">
        <v>0</v>
      </c>
      <c r="T105" s="228">
        <f>F105-E105</f>
        <v>0</v>
      </c>
      <c r="U105" s="228">
        <f>H105-F105</f>
        <v>0</v>
      </c>
      <c r="V105" s="1063"/>
      <c r="W105" s="889">
        <f t="shared" si="55"/>
        <v>0</v>
      </c>
      <c r="X105" s="891">
        <f t="shared" si="56"/>
        <v>0</v>
      </c>
    </row>
    <row r="106" spans="1:27" s="117" customFormat="1" ht="24" customHeight="1">
      <c r="A106" s="664" t="s">
        <v>21</v>
      </c>
      <c r="B106" s="677" t="s">
        <v>222</v>
      </c>
      <c r="C106" s="118" t="s">
        <v>1</v>
      </c>
      <c r="D106" s="228">
        <v>0</v>
      </c>
      <c r="E106" s="228">
        <v>0</v>
      </c>
      <c r="F106" s="228">
        <v>0</v>
      </c>
      <c r="G106" s="216">
        <v>0</v>
      </c>
      <c r="H106" s="228"/>
      <c r="I106" s="228"/>
      <c r="J106" s="228"/>
      <c r="K106" s="228"/>
      <c r="L106" s="228"/>
      <c r="M106" s="228"/>
      <c r="N106" s="228"/>
      <c r="O106" s="228"/>
      <c r="P106" s="228"/>
      <c r="Q106" s="228"/>
      <c r="R106" s="228"/>
      <c r="S106" s="658"/>
      <c r="T106" s="324"/>
      <c r="U106" s="324"/>
      <c r="V106" s="1063"/>
      <c r="W106" s="889">
        <f t="shared" si="55"/>
        <v>0</v>
      </c>
      <c r="X106" s="891">
        <f t="shared" si="56"/>
        <v>0</v>
      </c>
      <c r="Y106" s="119"/>
    </row>
    <row r="107" spans="1:27" s="120" customFormat="1" ht="24" customHeight="1">
      <c r="A107" s="664" t="s">
        <v>21</v>
      </c>
      <c r="B107" s="678" t="s">
        <v>223</v>
      </c>
      <c r="C107" s="118" t="s">
        <v>1</v>
      </c>
      <c r="D107" s="228"/>
      <c r="E107" s="228">
        <v>0</v>
      </c>
      <c r="F107" s="228">
        <v>0</v>
      </c>
      <c r="G107" s="216">
        <v>0</v>
      </c>
      <c r="H107" s="228">
        <v>2</v>
      </c>
      <c r="I107" s="228">
        <v>1</v>
      </c>
      <c r="J107" s="228"/>
      <c r="K107" s="228"/>
      <c r="L107" s="228">
        <v>1</v>
      </c>
      <c r="M107" s="228"/>
      <c r="N107" s="228"/>
      <c r="O107" s="228"/>
      <c r="P107" s="228"/>
      <c r="Q107" s="228"/>
      <c r="R107" s="228"/>
      <c r="S107" s="658"/>
      <c r="T107" s="324"/>
      <c r="U107" s="324"/>
      <c r="V107" s="1063"/>
      <c r="W107" s="885">
        <f t="shared" si="55"/>
        <v>-2</v>
      </c>
      <c r="X107" s="890">
        <f t="shared" si="56"/>
        <v>0</v>
      </c>
      <c r="Y107" s="121"/>
    </row>
    <row r="108" spans="1:27" s="121" customFormat="1" ht="24" customHeight="1">
      <c r="A108" s="664" t="s">
        <v>21</v>
      </c>
      <c r="B108" s="678" t="s">
        <v>224</v>
      </c>
      <c r="C108" s="118" t="s">
        <v>1</v>
      </c>
      <c r="D108" s="228"/>
      <c r="E108" s="228">
        <v>0</v>
      </c>
      <c r="F108" s="228">
        <v>6</v>
      </c>
      <c r="G108" s="216">
        <v>0</v>
      </c>
      <c r="H108" s="228">
        <v>7</v>
      </c>
      <c r="I108" s="228"/>
      <c r="J108" s="228">
        <v>1</v>
      </c>
      <c r="K108" s="228"/>
      <c r="L108" s="228"/>
      <c r="M108" s="228">
        <v>1</v>
      </c>
      <c r="N108" s="228">
        <v>1</v>
      </c>
      <c r="O108" s="228">
        <v>1</v>
      </c>
      <c r="P108" s="228">
        <v>1</v>
      </c>
      <c r="Q108" s="228">
        <v>1</v>
      </c>
      <c r="R108" s="228">
        <v>1</v>
      </c>
      <c r="S108" s="658"/>
      <c r="T108" s="324"/>
      <c r="U108" s="324"/>
      <c r="V108" s="1063"/>
      <c r="W108" s="885">
        <f t="shared" si="55"/>
        <v>-7</v>
      </c>
      <c r="X108" s="890">
        <f t="shared" si="56"/>
        <v>0</v>
      </c>
    </row>
    <row r="109" spans="1:27" s="121" customFormat="1" ht="24" customHeight="1">
      <c r="A109" s="664" t="s">
        <v>21</v>
      </c>
      <c r="B109" s="678" t="s">
        <v>225</v>
      </c>
      <c r="C109" s="118" t="s">
        <v>1</v>
      </c>
      <c r="D109" s="228"/>
      <c r="E109" s="228"/>
      <c r="F109" s="228">
        <v>3</v>
      </c>
      <c r="G109" s="216">
        <v>0</v>
      </c>
      <c r="H109" s="228"/>
      <c r="I109" s="228"/>
      <c r="J109" s="228"/>
      <c r="K109" s="228"/>
      <c r="L109" s="228"/>
      <c r="M109" s="228"/>
      <c r="N109" s="228"/>
      <c r="O109" s="228"/>
      <c r="P109" s="228"/>
      <c r="Q109" s="228"/>
      <c r="R109" s="228"/>
      <c r="S109" s="663"/>
      <c r="T109" s="324"/>
      <c r="U109" s="324"/>
      <c r="V109" s="1063"/>
      <c r="W109" s="885">
        <f t="shared" si="55"/>
        <v>0</v>
      </c>
      <c r="X109" s="890">
        <f t="shared" si="56"/>
        <v>0</v>
      </c>
    </row>
    <row r="110" spans="1:27" s="121" customFormat="1" ht="22.5" customHeight="1">
      <c r="A110" s="664" t="s">
        <v>21</v>
      </c>
      <c r="B110" s="678" t="s">
        <v>226</v>
      </c>
      <c r="C110" s="118" t="s">
        <v>1</v>
      </c>
      <c r="D110" s="228"/>
      <c r="E110" s="228"/>
      <c r="F110" s="228">
        <v>0</v>
      </c>
      <c r="G110" s="216">
        <v>0</v>
      </c>
      <c r="H110" s="228"/>
      <c r="I110" s="228"/>
      <c r="J110" s="228"/>
      <c r="K110" s="228"/>
      <c r="L110" s="228"/>
      <c r="M110" s="228"/>
      <c r="N110" s="228"/>
      <c r="O110" s="228"/>
      <c r="P110" s="228"/>
      <c r="Q110" s="228"/>
      <c r="R110" s="228"/>
      <c r="S110" s="663"/>
      <c r="T110" s="324"/>
      <c r="U110" s="324"/>
      <c r="V110" s="1063"/>
      <c r="W110" s="885">
        <f t="shared" si="55"/>
        <v>0</v>
      </c>
      <c r="X110" s="890">
        <f t="shared" si="56"/>
        <v>0</v>
      </c>
    </row>
    <row r="111" spans="1:27" s="121" customFormat="1" ht="22.5" customHeight="1">
      <c r="A111" s="116" t="s">
        <v>21</v>
      </c>
      <c r="B111" s="675" t="s">
        <v>227</v>
      </c>
      <c r="C111" s="118" t="s">
        <v>228</v>
      </c>
      <c r="D111" s="228">
        <v>19</v>
      </c>
      <c r="E111" s="228">
        <v>19</v>
      </c>
      <c r="F111" s="228">
        <v>10.44</v>
      </c>
      <c r="G111" s="216"/>
      <c r="H111" s="228">
        <f>SUM(I111:R111)/9</f>
        <v>14</v>
      </c>
      <c r="I111" s="228">
        <v>17</v>
      </c>
      <c r="J111" s="228">
        <v>14</v>
      </c>
      <c r="K111" s="228"/>
      <c r="L111" s="228">
        <v>15</v>
      </c>
      <c r="M111" s="228">
        <v>14</v>
      </c>
      <c r="N111" s="228">
        <v>14</v>
      </c>
      <c r="O111" s="228">
        <v>13</v>
      </c>
      <c r="P111" s="228">
        <v>13</v>
      </c>
      <c r="Q111" s="228">
        <v>12</v>
      </c>
      <c r="R111" s="228">
        <v>14</v>
      </c>
      <c r="S111" s="217">
        <f>F111/D111</f>
        <v>0.54947368421052634</v>
      </c>
      <c r="T111" s="663">
        <f>F111/E111</f>
        <v>0.54947368421052634</v>
      </c>
      <c r="U111" s="324">
        <f>H111/F111</f>
        <v>1.3409961685823755</v>
      </c>
      <c r="V111" s="1063"/>
      <c r="W111" s="885">
        <f t="shared" si="55"/>
        <v>-14</v>
      </c>
      <c r="X111" s="890">
        <f t="shared" si="56"/>
        <v>-112</v>
      </c>
      <c r="AA111" s="122"/>
    </row>
    <row r="112" spans="1:27" s="763" customFormat="1" ht="26.25" customHeight="1">
      <c r="A112" s="862" t="s">
        <v>766</v>
      </c>
      <c r="B112" s="863" t="s">
        <v>764</v>
      </c>
      <c r="C112" s="864" t="s">
        <v>765</v>
      </c>
      <c r="D112" s="368">
        <v>1</v>
      </c>
      <c r="E112" s="368">
        <v>2</v>
      </c>
      <c r="F112" s="368">
        <v>2</v>
      </c>
      <c r="G112" s="913"/>
      <c r="H112" s="368">
        <v>2</v>
      </c>
      <c r="I112" s="368"/>
      <c r="J112" s="368"/>
      <c r="K112" s="368"/>
      <c r="L112" s="368"/>
      <c r="M112" s="368">
        <v>1</v>
      </c>
      <c r="N112" s="368"/>
      <c r="O112" s="368"/>
      <c r="P112" s="368">
        <v>1</v>
      </c>
      <c r="Q112" s="368"/>
      <c r="R112" s="368"/>
      <c r="S112" s="217">
        <f>F112/D112</f>
        <v>2</v>
      </c>
      <c r="T112" s="663">
        <f>F112/E112</f>
        <v>1</v>
      </c>
      <c r="U112" s="324">
        <f>H112/F112</f>
        <v>1</v>
      </c>
      <c r="V112" s="371"/>
      <c r="W112" s="889">
        <f t="shared" si="55"/>
        <v>-2</v>
      </c>
      <c r="X112" s="891">
        <f t="shared" si="56"/>
        <v>0</v>
      </c>
      <c r="Y112" s="119"/>
    </row>
    <row r="113" spans="1:24" s="121" customFormat="1" ht="30.75" customHeight="1">
      <c r="A113" s="664">
        <v>5</v>
      </c>
      <c r="B113" s="678" t="s">
        <v>87</v>
      </c>
      <c r="C113" s="118" t="s">
        <v>8</v>
      </c>
      <c r="D113" s="228">
        <v>3.75</v>
      </c>
      <c r="E113" s="228">
        <v>12</v>
      </c>
      <c r="F113" s="228">
        <v>24</v>
      </c>
      <c r="G113" s="216"/>
      <c r="H113" s="228">
        <v>18</v>
      </c>
      <c r="I113" s="228">
        <v>54.9</v>
      </c>
      <c r="J113" s="228">
        <v>0</v>
      </c>
      <c r="K113" s="228"/>
      <c r="L113" s="228">
        <v>36.299999999999997</v>
      </c>
      <c r="M113" s="228">
        <v>33.299999999999997</v>
      </c>
      <c r="N113" s="228">
        <v>0</v>
      </c>
      <c r="O113" s="228">
        <v>0</v>
      </c>
      <c r="P113" s="228">
        <v>0</v>
      </c>
      <c r="Q113" s="228">
        <v>0</v>
      </c>
      <c r="R113" s="228">
        <v>31</v>
      </c>
      <c r="S113" s="217">
        <f t="shared" ref="S113:S116" si="71">F113/D113</f>
        <v>6.4</v>
      </c>
      <c r="T113" s="663">
        <f t="shared" ref="T113:T116" si="72">F113/E113</f>
        <v>2</v>
      </c>
      <c r="U113" s="324">
        <f t="shared" ref="U113:U116" si="73">H113/F113</f>
        <v>0.75</v>
      </c>
      <c r="V113" s="981"/>
      <c r="W113" s="885">
        <f t="shared" si="55"/>
        <v>-18</v>
      </c>
      <c r="X113" s="890">
        <f t="shared" si="56"/>
        <v>-137.5</v>
      </c>
    </row>
    <row r="114" spans="1:24" s="121" customFormat="1" ht="30.75" customHeight="1">
      <c r="A114" s="664">
        <v>6</v>
      </c>
      <c r="B114" s="678" t="s">
        <v>759</v>
      </c>
      <c r="C114" s="118" t="s">
        <v>760</v>
      </c>
      <c r="D114" s="228">
        <v>9</v>
      </c>
      <c r="E114" s="228">
        <v>9</v>
      </c>
      <c r="F114" s="228">
        <v>18</v>
      </c>
      <c r="G114" s="216"/>
      <c r="H114" s="228">
        <f>I114+J114+K114+L114+M114+N114+O114+P114+Q114+R114</f>
        <v>10</v>
      </c>
      <c r="I114" s="228">
        <v>1</v>
      </c>
      <c r="J114" s="228">
        <v>0</v>
      </c>
      <c r="K114" s="228">
        <v>2</v>
      </c>
      <c r="L114" s="228">
        <v>1</v>
      </c>
      <c r="M114" s="228">
        <v>1</v>
      </c>
      <c r="N114" s="228">
        <v>1</v>
      </c>
      <c r="O114" s="228">
        <v>1</v>
      </c>
      <c r="P114" s="228">
        <v>1</v>
      </c>
      <c r="Q114" s="228">
        <v>1</v>
      </c>
      <c r="R114" s="228">
        <v>1</v>
      </c>
      <c r="S114" s="217">
        <f t="shared" si="71"/>
        <v>2</v>
      </c>
      <c r="T114" s="663">
        <f t="shared" si="72"/>
        <v>2</v>
      </c>
      <c r="U114" s="324">
        <f t="shared" si="73"/>
        <v>0.55555555555555558</v>
      </c>
      <c r="V114" s="981"/>
      <c r="W114" s="885">
        <f t="shared" si="55"/>
        <v>-10</v>
      </c>
      <c r="X114" s="890">
        <f t="shared" si="56"/>
        <v>0</v>
      </c>
    </row>
    <row r="115" spans="1:24" s="121" customFormat="1" ht="30.75" customHeight="1">
      <c r="A115" s="664">
        <v>7</v>
      </c>
      <c r="B115" s="678" t="s">
        <v>761</v>
      </c>
      <c r="C115" s="118" t="s">
        <v>10</v>
      </c>
      <c r="D115" s="228">
        <v>0.2</v>
      </c>
      <c r="E115" s="228">
        <v>1</v>
      </c>
      <c r="F115" s="228">
        <v>1</v>
      </c>
      <c r="G115" s="216"/>
      <c r="H115" s="228">
        <f>I115+J115+K115+L115+M115+N115+O115+P115+Q115+R115</f>
        <v>2</v>
      </c>
      <c r="I115" s="228"/>
      <c r="J115" s="228"/>
      <c r="K115" s="228">
        <v>1</v>
      </c>
      <c r="L115" s="228"/>
      <c r="M115" s="228">
        <v>0.5</v>
      </c>
      <c r="N115" s="228"/>
      <c r="O115" s="228"/>
      <c r="P115" s="228"/>
      <c r="Q115" s="228"/>
      <c r="R115" s="228">
        <v>0.5</v>
      </c>
      <c r="S115" s="217">
        <f t="shared" si="71"/>
        <v>5</v>
      </c>
      <c r="T115" s="663">
        <f t="shared" si="72"/>
        <v>1</v>
      </c>
      <c r="U115" s="324">
        <f t="shared" si="73"/>
        <v>2</v>
      </c>
      <c r="V115" s="981"/>
      <c r="W115" s="885">
        <f t="shared" si="55"/>
        <v>-2</v>
      </c>
      <c r="X115" s="890">
        <f t="shared" si="56"/>
        <v>0</v>
      </c>
    </row>
    <row r="116" spans="1:24" s="121" customFormat="1" ht="30.75" customHeight="1">
      <c r="A116" s="828">
        <v>8</v>
      </c>
      <c r="B116" s="829" t="s">
        <v>762</v>
      </c>
      <c r="C116" s="830" t="s">
        <v>763</v>
      </c>
      <c r="D116" s="967">
        <v>13</v>
      </c>
      <c r="E116" s="967">
        <v>5</v>
      </c>
      <c r="F116" s="967">
        <v>5</v>
      </c>
      <c r="G116" s="914"/>
      <c r="H116" s="967">
        <v>1</v>
      </c>
      <c r="I116" s="967"/>
      <c r="J116" s="967"/>
      <c r="K116" s="967">
        <v>1</v>
      </c>
      <c r="L116" s="967"/>
      <c r="M116" s="967"/>
      <c r="N116" s="967"/>
      <c r="O116" s="967"/>
      <c r="P116" s="967"/>
      <c r="Q116" s="967"/>
      <c r="R116" s="967"/>
      <c r="S116" s="871">
        <f t="shared" si="71"/>
        <v>0.38461538461538464</v>
      </c>
      <c r="T116" s="872">
        <f t="shared" si="72"/>
        <v>1</v>
      </c>
      <c r="U116" s="867">
        <f t="shared" si="73"/>
        <v>0.2</v>
      </c>
      <c r="V116" s="988"/>
      <c r="W116" s="885">
        <f t="shared" si="55"/>
        <v>-1</v>
      </c>
      <c r="X116" s="890">
        <f t="shared" si="56"/>
        <v>0</v>
      </c>
    </row>
  </sheetData>
  <mergeCells count="29">
    <mergeCell ref="H5:H7"/>
    <mergeCell ref="V100:V103"/>
    <mergeCell ref="V104:V111"/>
    <mergeCell ref="S6:S7"/>
    <mergeCell ref="T6:T7"/>
    <mergeCell ref="U6:U7"/>
    <mergeCell ref="R6:R7"/>
    <mergeCell ref="K6:K7"/>
    <mergeCell ref="L6:L7"/>
    <mergeCell ref="M6:M7"/>
    <mergeCell ref="N6:N7"/>
    <mergeCell ref="O6:O7"/>
    <mergeCell ref="I5:R5"/>
    <mergeCell ref="A2:V2"/>
    <mergeCell ref="A3:V3"/>
    <mergeCell ref="A5:A7"/>
    <mergeCell ref="B5:B7"/>
    <mergeCell ref="C5:C7"/>
    <mergeCell ref="D5:D7"/>
    <mergeCell ref="E5:F5"/>
    <mergeCell ref="S5:U5"/>
    <mergeCell ref="V5:V7"/>
    <mergeCell ref="E6:E7"/>
    <mergeCell ref="F6:F7"/>
    <mergeCell ref="G5:G7"/>
    <mergeCell ref="I6:I7"/>
    <mergeCell ref="J6:J7"/>
    <mergeCell ref="P6:P7"/>
    <mergeCell ref="Q6:Q7"/>
  </mergeCells>
  <printOptions horizontalCentered="1"/>
  <pageMargins left="0.2" right="0.19685039370078741" top="0.39370078740157483" bottom="0.39370078740157483" header="0.19685039370078741" footer="0.19685039370078741"/>
  <pageSetup paperSize="9" scale="59" orientation="landscape" verticalDpi="300" r:id="rId1"/>
  <headerFooter>
    <oddFooter>&amp;CTrang &amp;P / &amp;N</oddFooter>
  </headerFooter>
  <ignoredErrors>
    <ignoredError sqref="S53:U53 F28 T44:T52 S98 U98 D13 D28 F13 T9:T40 X79 X81:X82 U80 T54:T78 T89:T116 H13:H36 I13:R17 K20 T80:T82 H44:H48 H50:H52 H83 H54:H66 H68 H38:H39" formula="1"/>
    <ignoredError sqref="D59 D49 X80 I49:R49" formulaRange="1"/>
  </ignoredErrors>
  <legacyDrawing r:id="rId2"/>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4-000000000000}">
  <sheetPr>
    <tabColor rgb="FFFF0000"/>
  </sheetPr>
  <dimension ref="A1:N95"/>
  <sheetViews>
    <sheetView zoomScale="85" zoomScaleNormal="85" zoomScaleSheetLayoutView="85" workbookViewId="0">
      <pane ySplit="7" topLeftCell="A68" activePane="bottomLeft" state="frozen"/>
      <selection activeCell="K79" sqref="K79"/>
      <selection pane="bottomLeft" activeCell="N72" sqref="N72"/>
    </sheetView>
  </sheetViews>
  <sheetFormatPr defaultColWidth="9" defaultRowHeight="15.75"/>
  <cols>
    <col min="1" max="1" width="4.44140625" style="126" customWidth="1"/>
    <col min="2" max="2" width="28" style="126" customWidth="1"/>
    <col min="3" max="4" width="7.21875" style="126" customWidth="1"/>
    <col min="5" max="5" width="8.77734375" style="126" customWidth="1"/>
    <col min="6" max="8" width="8.44140625" style="126" customWidth="1"/>
    <col min="9" max="9" width="7.6640625" style="126" customWidth="1"/>
    <col min="10" max="10" width="7.77734375" style="126" customWidth="1"/>
    <col min="11" max="11" width="8.109375" style="126" customWidth="1"/>
    <col min="12" max="12" width="6.21875" style="126" customWidth="1"/>
    <col min="13" max="13" width="9.109375" style="126" bestFit="1" customWidth="1"/>
    <col min="14" max="16384" width="9" style="126"/>
  </cols>
  <sheetData>
    <row r="1" spans="1:12">
      <c r="A1" s="125" t="s">
        <v>723</v>
      </c>
      <c r="B1" s="125"/>
    </row>
    <row r="2" spans="1:12" ht="20.25" customHeight="1">
      <c r="A2" s="1064" t="s">
        <v>229</v>
      </c>
      <c r="B2" s="1064"/>
      <c r="C2" s="1064"/>
      <c r="D2" s="1064"/>
      <c r="E2" s="1064"/>
      <c r="F2" s="1064"/>
      <c r="G2" s="1064"/>
      <c r="H2" s="1064"/>
      <c r="I2" s="1064"/>
      <c r="J2" s="1064"/>
      <c r="K2" s="1064"/>
      <c r="L2" s="1064"/>
    </row>
    <row r="3" spans="1:12" ht="24.75" customHeight="1">
      <c r="A3" s="1065" t="s">
        <v>782</v>
      </c>
      <c r="B3" s="1066"/>
      <c r="C3" s="1066"/>
      <c r="D3" s="1066"/>
      <c r="E3" s="1066"/>
      <c r="F3" s="1066"/>
      <c r="G3" s="1066"/>
      <c r="H3" s="1066"/>
      <c r="I3" s="1066"/>
      <c r="J3" s="1066"/>
      <c r="K3" s="1066"/>
      <c r="L3" s="1066"/>
    </row>
    <row r="4" spans="1:12" ht="18" customHeight="1">
      <c r="A4" s="1066"/>
      <c r="B4" s="1066"/>
      <c r="C4" s="1066"/>
      <c r="D4" s="1066"/>
      <c r="E4" s="1066"/>
      <c r="F4" s="1066"/>
      <c r="G4" s="1066"/>
      <c r="H4" s="1066"/>
      <c r="I4" s="1066"/>
      <c r="J4" s="1066"/>
      <c r="K4" s="1066"/>
      <c r="L4" s="1066"/>
    </row>
    <row r="5" spans="1:12" ht="24" customHeight="1">
      <c r="A5" s="1060" t="s">
        <v>7</v>
      </c>
      <c r="B5" s="1060" t="s">
        <v>230</v>
      </c>
      <c r="C5" s="1060" t="s">
        <v>90</v>
      </c>
      <c r="D5" s="1060" t="s">
        <v>143</v>
      </c>
      <c r="E5" s="1060" t="s">
        <v>144</v>
      </c>
      <c r="F5" s="1060"/>
      <c r="G5" s="1060" t="s">
        <v>145</v>
      </c>
      <c r="H5" s="1060"/>
      <c r="I5" s="1060" t="s">
        <v>12</v>
      </c>
      <c r="J5" s="1060"/>
      <c r="K5" s="1060"/>
      <c r="L5" s="1060" t="s">
        <v>15</v>
      </c>
    </row>
    <row r="6" spans="1:12" ht="18.75" customHeight="1">
      <c r="A6" s="1060"/>
      <c r="B6" s="1060"/>
      <c r="C6" s="1060"/>
      <c r="D6" s="1060"/>
      <c r="E6" s="1060" t="s">
        <v>24</v>
      </c>
      <c r="F6" s="1060" t="s">
        <v>14</v>
      </c>
      <c r="G6" s="1060" t="s">
        <v>694</v>
      </c>
      <c r="H6" s="1060" t="s">
        <v>695</v>
      </c>
      <c r="I6" s="1060" t="s">
        <v>78</v>
      </c>
      <c r="J6" s="1058" t="s">
        <v>79</v>
      </c>
      <c r="K6" s="1058" t="s">
        <v>91</v>
      </c>
      <c r="L6" s="1060"/>
    </row>
    <row r="7" spans="1:12" ht="36" customHeight="1">
      <c r="A7" s="1060"/>
      <c r="B7" s="1060"/>
      <c r="C7" s="1060"/>
      <c r="D7" s="1060"/>
      <c r="E7" s="1060"/>
      <c r="F7" s="1060"/>
      <c r="G7" s="1060"/>
      <c r="H7" s="1060"/>
      <c r="I7" s="1060"/>
      <c r="J7" s="1058"/>
      <c r="K7" s="1058"/>
      <c r="L7" s="1060"/>
    </row>
    <row r="8" spans="1:12" s="125" customFormat="1" ht="27" customHeight="1">
      <c r="A8" s="305" t="s">
        <v>92</v>
      </c>
      <c r="B8" s="306" t="s">
        <v>231</v>
      </c>
      <c r="C8" s="305"/>
      <c r="D8" s="851"/>
      <c r="E8" s="851"/>
      <c r="F8" s="851"/>
      <c r="G8" s="851"/>
      <c r="H8" s="851"/>
      <c r="I8" s="852"/>
      <c r="J8" s="852"/>
      <c r="K8" s="852"/>
      <c r="L8" s="305"/>
    </row>
    <row r="9" spans="1:12" s="125" customFormat="1" ht="26.25" customHeight="1">
      <c r="A9" s="105">
        <v>1</v>
      </c>
      <c r="B9" s="310" t="s">
        <v>232</v>
      </c>
      <c r="C9" s="602"/>
      <c r="D9" s="602"/>
      <c r="E9" s="602"/>
      <c r="F9" s="602"/>
      <c r="G9" s="602"/>
      <c r="H9" s="602"/>
      <c r="I9" s="603"/>
      <c r="J9" s="603"/>
      <c r="K9" s="603"/>
      <c r="L9" s="310"/>
    </row>
    <row r="10" spans="1:12" ht="26.25" customHeight="1">
      <c r="A10" s="319" t="s">
        <v>21</v>
      </c>
      <c r="B10" s="604" t="s">
        <v>233</v>
      </c>
      <c r="C10" s="605" t="s">
        <v>10</v>
      </c>
      <c r="D10" s="811">
        <v>355</v>
      </c>
      <c r="E10" s="811">
        <v>0</v>
      </c>
      <c r="F10" s="811">
        <v>165.94</v>
      </c>
      <c r="G10" s="811"/>
      <c r="H10" s="811">
        <v>0</v>
      </c>
      <c r="I10" s="606">
        <f>F10/D10</f>
        <v>0.46743661971830985</v>
      </c>
      <c r="J10" s="606"/>
      <c r="K10" s="606">
        <f t="shared" ref="K10:K22" si="0">H10/F10</f>
        <v>0</v>
      </c>
      <c r="L10" s="434"/>
    </row>
    <row r="11" spans="1:12" ht="26.25" customHeight="1">
      <c r="A11" s="319" t="s">
        <v>21</v>
      </c>
      <c r="B11" s="604" t="s">
        <v>234</v>
      </c>
      <c r="C11" s="605" t="s">
        <v>5</v>
      </c>
      <c r="D11" s="811">
        <v>24.850999999999999</v>
      </c>
      <c r="E11" s="811">
        <v>0</v>
      </c>
      <c r="F11" s="811">
        <v>10.177</v>
      </c>
      <c r="G11" s="811"/>
      <c r="H11" s="811">
        <v>0</v>
      </c>
      <c r="I11" s="607">
        <f t="shared" ref="I11:I39" si="1">F11/D11</f>
        <v>0.40952074363204699</v>
      </c>
      <c r="J11" s="606"/>
      <c r="K11" s="606">
        <f t="shared" si="0"/>
        <v>0</v>
      </c>
      <c r="L11" s="434"/>
    </row>
    <row r="12" spans="1:12" s="125" customFormat="1" ht="26.25" customHeight="1">
      <c r="A12" s="105">
        <v>2</v>
      </c>
      <c r="B12" s="310" t="s">
        <v>235</v>
      </c>
      <c r="C12" s="602"/>
      <c r="D12" s="812"/>
      <c r="E12" s="812">
        <v>0</v>
      </c>
      <c r="F12" s="812"/>
      <c r="G12" s="812"/>
      <c r="H12" s="812">
        <v>0</v>
      </c>
      <c r="I12" s="603"/>
      <c r="J12" s="603"/>
      <c r="K12" s="603"/>
      <c r="L12" s="310"/>
    </row>
    <row r="13" spans="1:12" ht="26.25" customHeight="1">
      <c r="A13" s="319" t="s">
        <v>21</v>
      </c>
      <c r="B13" s="604" t="s">
        <v>233</v>
      </c>
      <c r="C13" s="605" t="s">
        <v>10</v>
      </c>
      <c r="D13" s="811">
        <v>158.19999999999999</v>
      </c>
      <c r="E13" s="811">
        <v>0</v>
      </c>
      <c r="F13" s="811">
        <v>38.85</v>
      </c>
      <c r="G13" s="811"/>
      <c r="H13" s="811">
        <v>0</v>
      </c>
      <c r="I13" s="606">
        <f t="shared" si="1"/>
        <v>0.24557522123893807</v>
      </c>
      <c r="J13" s="606"/>
      <c r="K13" s="606">
        <f t="shared" si="0"/>
        <v>0</v>
      </c>
      <c r="L13" s="434"/>
    </row>
    <row r="14" spans="1:12" ht="26.25" customHeight="1">
      <c r="A14" s="106" t="s">
        <v>21</v>
      </c>
      <c r="B14" s="604" t="s">
        <v>234</v>
      </c>
      <c r="C14" s="605" t="s">
        <v>5</v>
      </c>
      <c r="D14" s="811">
        <v>11.076000000000001</v>
      </c>
      <c r="E14" s="811">
        <v>0</v>
      </c>
      <c r="F14" s="811">
        <v>0.72150000000000003</v>
      </c>
      <c r="G14" s="811"/>
      <c r="H14" s="811">
        <v>0</v>
      </c>
      <c r="I14" s="606">
        <f t="shared" si="1"/>
        <v>6.5140845070422532E-2</v>
      </c>
      <c r="J14" s="606"/>
      <c r="K14" s="606">
        <f>H14/F14</f>
        <v>0</v>
      </c>
      <c r="L14" s="434"/>
    </row>
    <row r="15" spans="1:12" s="125" customFormat="1" ht="26.25" customHeight="1">
      <c r="A15" s="105">
        <v>3</v>
      </c>
      <c r="B15" s="608" t="s">
        <v>236</v>
      </c>
      <c r="C15" s="602"/>
      <c r="D15" s="812"/>
      <c r="E15" s="812">
        <v>0</v>
      </c>
      <c r="F15" s="812"/>
      <c r="G15" s="812"/>
      <c r="H15" s="812">
        <v>0</v>
      </c>
      <c r="I15" s="609"/>
      <c r="J15" s="603"/>
      <c r="K15" s="603"/>
      <c r="L15" s="310"/>
    </row>
    <row r="16" spans="1:12" ht="26.25" customHeight="1">
      <c r="A16" s="106" t="s">
        <v>237</v>
      </c>
      <c r="B16" s="604" t="s">
        <v>238</v>
      </c>
      <c r="C16" s="605" t="s">
        <v>10</v>
      </c>
      <c r="D16" s="811">
        <v>30.6</v>
      </c>
      <c r="E16" s="811">
        <v>0</v>
      </c>
      <c r="F16" s="811">
        <v>0</v>
      </c>
      <c r="G16" s="811"/>
      <c r="H16" s="811">
        <v>0</v>
      </c>
      <c r="I16" s="606">
        <f t="shared" si="1"/>
        <v>0</v>
      </c>
      <c r="J16" s="606"/>
      <c r="K16" s="606"/>
      <c r="L16" s="434"/>
    </row>
    <row r="17" spans="1:14" ht="54" customHeight="1">
      <c r="A17" s="106"/>
      <c r="B17" s="604" t="s">
        <v>239</v>
      </c>
      <c r="C17" s="605"/>
      <c r="D17" s="811">
        <v>12.9</v>
      </c>
      <c r="E17" s="811">
        <v>0</v>
      </c>
      <c r="F17" s="811">
        <v>0</v>
      </c>
      <c r="G17" s="811"/>
      <c r="H17" s="811">
        <v>0</v>
      </c>
      <c r="I17" s="606">
        <f t="shared" si="1"/>
        <v>0</v>
      </c>
      <c r="J17" s="606"/>
      <c r="K17" s="606"/>
      <c r="L17" s="434"/>
    </row>
    <row r="18" spans="1:14" ht="55.5" customHeight="1">
      <c r="A18" s="106" t="s">
        <v>237</v>
      </c>
      <c r="B18" s="604" t="s">
        <v>240</v>
      </c>
      <c r="C18" s="605" t="s">
        <v>10</v>
      </c>
      <c r="D18" s="811">
        <v>5</v>
      </c>
      <c r="E18" s="811">
        <v>5</v>
      </c>
      <c r="F18" s="811">
        <v>0</v>
      </c>
      <c r="G18" s="811"/>
      <c r="H18" s="811">
        <v>5</v>
      </c>
      <c r="I18" s="606">
        <f t="shared" si="1"/>
        <v>0</v>
      </c>
      <c r="J18" s="606">
        <f>F18/E18</f>
        <v>0</v>
      </c>
      <c r="K18" s="606"/>
      <c r="L18" s="434"/>
    </row>
    <row r="19" spans="1:14" s="125" customFormat="1" ht="26.25" customHeight="1">
      <c r="A19" s="105">
        <v>4</v>
      </c>
      <c r="B19" s="608" t="s">
        <v>241</v>
      </c>
      <c r="C19" s="602" t="s">
        <v>10</v>
      </c>
      <c r="D19" s="812">
        <v>100</v>
      </c>
      <c r="E19" s="812">
        <v>0</v>
      </c>
      <c r="F19" s="812">
        <v>0</v>
      </c>
      <c r="G19" s="812"/>
      <c r="H19" s="812">
        <v>0</v>
      </c>
      <c r="I19" s="603">
        <f t="shared" si="1"/>
        <v>0</v>
      </c>
      <c r="J19" s="603"/>
      <c r="K19" s="603"/>
      <c r="L19" s="310"/>
    </row>
    <row r="20" spans="1:14" ht="57.75" customHeight="1">
      <c r="A20" s="106" t="s">
        <v>237</v>
      </c>
      <c r="B20" s="604" t="s">
        <v>242</v>
      </c>
      <c r="C20" s="605" t="s">
        <v>10</v>
      </c>
      <c r="D20" s="811">
        <v>26.41</v>
      </c>
      <c r="E20" s="811">
        <v>0</v>
      </c>
      <c r="F20" s="811">
        <v>0</v>
      </c>
      <c r="G20" s="811"/>
      <c r="H20" s="811">
        <v>0</v>
      </c>
      <c r="I20" s="606">
        <f t="shared" si="1"/>
        <v>0</v>
      </c>
      <c r="J20" s="606"/>
      <c r="K20" s="606"/>
      <c r="L20" s="434"/>
    </row>
    <row r="21" spans="1:14" s="125" customFormat="1" ht="38.25" customHeight="1">
      <c r="A21" s="105">
        <v>3</v>
      </c>
      <c r="B21" s="608" t="s">
        <v>243</v>
      </c>
      <c r="C21" s="602" t="s">
        <v>10</v>
      </c>
      <c r="D21" s="812">
        <v>30</v>
      </c>
      <c r="E21" s="812">
        <v>0</v>
      </c>
      <c r="F21" s="812">
        <v>0</v>
      </c>
      <c r="G21" s="812"/>
      <c r="H21" s="812">
        <v>0</v>
      </c>
      <c r="I21" s="603">
        <f t="shared" si="1"/>
        <v>0</v>
      </c>
      <c r="J21" s="603"/>
      <c r="K21" s="603"/>
      <c r="L21" s="310"/>
    </row>
    <row r="22" spans="1:14" s="125" customFormat="1" ht="52.5" customHeight="1">
      <c r="A22" s="106" t="s">
        <v>237</v>
      </c>
      <c r="B22" s="604" t="s">
        <v>242</v>
      </c>
      <c r="C22" s="605" t="s">
        <v>10</v>
      </c>
      <c r="D22" s="811"/>
      <c r="E22" s="811">
        <v>0</v>
      </c>
      <c r="F22" s="811">
        <v>22</v>
      </c>
      <c r="G22" s="811"/>
      <c r="H22" s="811">
        <v>0</v>
      </c>
      <c r="I22" s="606"/>
      <c r="J22" s="606"/>
      <c r="K22" s="606">
        <f t="shared" si="0"/>
        <v>0</v>
      </c>
      <c r="L22" s="310"/>
    </row>
    <row r="23" spans="1:14" s="125" customFormat="1" ht="25.5" customHeight="1">
      <c r="A23" s="105">
        <v>6</v>
      </c>
      <c r="B23" s="608" t="s">
        <v>244</v>
      </c>
      <c r="C23" s="602"/>
      <c r="D23" s="812"/>
      <c r="E23" s="812">
        <v>0</v>
      </c>
      <c r="F23" s="812">
        <v>0</v>
      </c>
      <c r="G23" s="812"/>
      <c r="H23" s="812">
        <v>0</v>
      </c>
      <c r="I23" s="603"/>
      <c r="J23" s="603"/>
      <c r="K23" s="603"/>
      <c r="L23" s="310"/>
    </row>
    <row r="24" spans="1:14" s="125" customFormat="1" ht="43.5" customHeight="1">
      <c r="A24" s="105">
        <v>7</v>
      </c>
      <c r="B24" s="608" t="s">
        <v>245</v>
      </c>
      <c r="C24" s="602"/>
      <c r="D24" s="812"/>
      <c r="E24" s="812">
        <v>0</v>
      </c>
      <c r="F24" s="812">
        <v>0</v>
      </c>
      <c r="G24" s="812"/>
      <c r="H24" s="812">
        <v>0</v>
      </c>
      <c r="I24" s="603"/>
      <c r="J24" s="603"/>
      <c r="K24" s="603"/>
      <c r="L24" s="310"/>
    </row>
    <row r="25" spans="1:14" s="125" customFormat="1" ht="27.75" customHeight="1">
      <c r="A25" s="106" t="s">
        <v>246</v>
      </c>
      <c r="B25" s="604" t="s">
        <v>247</v>
      </c>
      <c r="C25" s="605"/>
      <c r="D25" s="811"/>
      <c r="E25" s="811">
        <v>0</v>
      </c>
      <c r="F25" s="811">
        <v>0</v>
      </c>
      <c r="G25" s="811"/>
      <c r="H25" s="811">
        <v>0</v>
      </c>
      <c r="I25" s="606"/>
      <c r="J25" s="606"/>
      <c r="K25" s="606"/>
      <c r="L25" s="310"/>
    </row>
    <row r="26" spans="1:14" s="125" customFormat="1" ht="23.25" customHeight="1">
      <c r="A26" s="106" t="s">
        <v>248</v>
      </c>
      <c r="B26" s="604" t="s">
        <v>249</v>
      </c>
      <c r="C26" s="605" t="s">
        <v>250</v>
      </c>
      <c r="D26" s="811"/>
      <c r="E26" s="811">
        <v>0</v>
      </c>
      <c r="F26" s="811">
        <v>0</v>
      </c>
      <c r="G26" s="811"/>
      <c r="H26" s="811">
        <v>0</v>
      </c>
      <c r="I26" s="606"/>
      <c r="J26" s="606"/>
      <c r="K26" s="606"/>
      <c r="L26" s="310"/>
    </row>
    <row r="27" spans="1:14" s="125" customFormat="1" ht="23.25" customHeight="1">
      <c r="A27" s="106" t="s">
        <v>248</v>
      </c>
      <c r="B27" s="604" t="s">
        <v>251</v>
      </c>
      <c r="C27" s="605" t="s">
        <v>174</v>
      </c>
      <c r="D27" s="811">
        <v>951</v>
      </c>
      <c r="E27" s="811">
        <v>0</v>
      </c>
      <c r="F27" s="811">
        <v>0</v>
      </c>
      <c r="G27" s="811"/>
      <c r="H27" s="811">
        <v>0</v>
      </c>
      <c r="I27" s="606">
        <f t="shared" si="1"/>
        <v>0</v>
      </c>
      <c r="J27" s="606"/>
      <c r="K27" s="606"/>
      <c r="L27" s="310"/>
    </row>
    <row r="28" spans="1:14" s="125" customFormat="1" ht="23.25" customHeight="1">
      <c r="A28" s="106" t="s">
        <v>248</v>
      </c>
      <c r="B28" s="604" t="s">
        <v>252</v>
      </c>
      <c r="C28" s="605" t="s">
        <v>10</v>
      </c>
      <c r="D28" s="811">
        <v>10.199999999999999</v>
      </c>
      <c r="E28" s="811">
        <v>0</v>
      </c>
      <c r="F28" s="811">
        <v>0</v>
      </c>
      <c r="G28" s="811"/>
      <c r="H28" s="811">
        <v>0</v>
      </c>
      <c r="I28" s="606">
        <f t="shared" si="1"/>
        <v>0</v>
      </c>
      <c r="J28" s="606"/>
      <c r="K28" s="606"/>
      <c r="L28" s="310"/>
    </row>
    <row r="29" spans="1:14" ht="23.25" customHeight="1">
      <c r="A29" s="106" t="s">
        <v>253</v>
      </c>
      <c r="B29" s="604" t="s">
        <v>254</v>
      </c>
      <c r="C29" s="605"/>
      <c r="D29" s="811"/>
      <c r="E29" s="811">
        <v>0</v>
      </c>
      <c r="F29" s="811">
        <v>0</v>
      </c>
      <c r="G29" s="811"/>
      <c r="H29" s="811">
        <v>0</v>
      </c>
      <c r="I29" s="606"/>
      <c r="J29" s="606"/>
      <c r="K29" s="606"/>
      <c r="L29" s="434"/>
    </row>
    <row r="30" spans="1:14" ht="23.25" customHeight="1">
      <c r="A30" s="106" t="s">
        <v>248</v>
      </c>
      <c r="B30" s="604" t="s">
        <v>255</v>
      </c>
      <c r="C30" s="605" t="s">
        <v>174</v>
      </c>
      <c r="D30" s="811"/>
      <c r="E30" s="811">
        <v>0</v>
      </c>
      <c r="F30" s="811">
        <v>0</v>
      </c>
      <c r="G30" s="811"/>
      <c r="H30" s="811">
        <v>0</v>
      </c>
      <c r="I30" s="606"/>
      <c r="J30" s="606"/>
      <c r="K30" s="606"/>
      <c r="L30" s="434"/>
    </row>
    <row r="31" spans="1:14" ht="23.25" customHeight="1">
      <c r="A31" s="106" t="s">
        <v>248</v>
      </c>
      <c r="B31" s="604" t="s">
        <v>256</v>
      </c>
      <c r="C31" s="605" t="s">
        <v>257</v>
      </c>
      <c r="D31" s="811">
        <v>150</v>
      </c>
      <c r="E31" s="811">
        <v>0</v>
      </c>
      <c r="F31" s="811">
        <v>0</v>
      </c>
      <c r="G31" s="811"/>
      <c r="H31" s="811">
        <v>0</v>
      </c>
      <c r="I31" s="606">
        <f t="shared" si="1"/>
        <v>0</v>
      </c>
      <c r="J31" s="606"/>
      <c r="K31" s="606"/>
      <c r="L31" s="434"/>
    </row>
    <row r="32" spans="1:14" s="125" customFormat="1" ht="29.25" customHeight="1">
      <c r="A32" s="612">
        <v>4</v>
      </c>
      <c r="B32" s="613" t="s">
        <v>258</v>
      </c>
      <c r="C32" s="602" t="s">
        <v>10</v>
      </c>
      <c r="D32" s="812"/>
      <c r="E32" s="812">
        <v>0</v>
      </c>
      <c r="F32" s="812">
        <v>0</v>
      </c>
      <c r="G32" s="812"/>
      <c r="H32" s="812">
        <v>0</v>
      </c>
      <c r="I32" s="609"/>
      <c r="J32" s="603"/>
      <c r="K32" s="603"/>
      <c r="L32" s="310"/>
      <c r="M32" s="127"/>
      <c r="N32" s="127"/>
    </row>
    <row r="33" spans="1:12" s="125" customFormat="1" ht="29.25" customHeight="1">
      <c r="A33" s="612">
        <v>5</v>
      </c>
      <c r="B33" s="310" t="s">
        <v>259</v>
      </c>
      <c r="C33" s="602" t="s">
        <v>10</v>
      </c>
      <c r="D33" s="812"/>
      <c r="E33" s="812">
        <v>0</v>
      </c>
      <c r="F33" s="812">
        <v>0</v>
      </c>
      <c r="G33" s="812"/>
      <c r="H33" s="812">
        <v>0</v>
      </c>
      <c r="I33" s="609"/>
      <c r="J33" s="603"/>
      <c r="K33" s="603"/>
      <c r="L33" s="310"/>
    </row>
    <row r="34" spans="1:12" ht="29.25" customHeight="1">
      <c r="A34" s="319" t="s">
        <v>237</v>
      </c>
      <c r="B34" s="434" t="s">
        <v>260</v>
      </c>
      <c r="C34" s="605" t="s">
        <v>10</v>
      </c>
      <c r="D34" s="811">
        <v>360.7</v>
      </c>
      <c r="E34" s="811">
        <v>0</v>
      </c>
      <c r="F34" s="811">
        <v>0</v>
      </c>
      <c r="G34" s="811"/>
      <c r="H34" s="811">
        <v>0</v>
      </c>
      <c r="I34" s="607">
        <f t="shared" si="1"/>
        <v>0</v>
      </c>
      <c r="J34" s="606"/>
      <c r="K34" s="606"/>
      <c r="L34" s="434"/>
    </row>
    <row r="35" spans="1:12" ht="29.25" customHeight="1">
      <c r="A35" s="319" t="s">
        <v>261</v>
      </c>
      <c r="B35" s="434" t="s">
        <v>262</v>
      </c>
      <c r="C35" s="605" t="s">
        <v>263</v>
      </c>
      <c r="D35" s="811">
        <v>180.33</v>
      </c>
      <c r="E35" s="811">
        <v>0</v>
      </c>
      <c r="F35" s="811">
        <v>0</v>
      </c>
      <c r="G35" s="811"/>
      <c r="H35" s="811">
        <v>0</v>
      </c>
      <c r="I35" s="607">
        <f t="shared" si="1"/>
        <v>0</v>
      </c>
      <c r="J35" s="606"/>
      <c r="K35" s="606"/>
      <c r="L35" s="434"/>
    </row>
    <row r="36" spans="1:12" s="125" customFormat="1" ht="29.25" customHeight="1">
      <c r="A36" s="612">
        <v>6</v>
      </c>
      <c r="B36" s="613" t="s">
        <v>264</v>
      </c>
      <c r="C36" s="602" t="s">
        <v>265</v>
      </c>
      <c r="D36" s="812">
        <v>61</v>
      </c>
      <c r="E36" s="812">
        <v>0</v>
      </c>
      <c r="F36" s="812">
        <v>0</v>
      </c>
      <c r="G36" s="812"/>
      <c r="H36" s="812">
        <v>0</v>
      </c>
      <c r="I36" s="609">
        <f t="shared" si="1"/>
        <v>0</v>
      </c>
      <c r="J36" s="603"/>
      <c r="K36" s="603"/>
      <c r="L36" s="310"/>
    </row>
    <row r="37" spans="1:12" s="125" customFormat="1" ht="25.5" customHeight="1">
      <c r="A37" s="612">
        <v>11</v>
      </c>
      <c r="B37" s="613" t="s">
        <v>266</v>
      </c>
      <c r="C37" s="602" t="s">
        <v>267</v>
      </c>
      <c r="D37" s="812">
        <v>129</v>
      </c>
      <c r="E37" s="812">
        <v>0</v>
      </c>
      <c r="F37" s="812">
        <v>0</v>
      </c>
      <c r="G37" s="812"/>
      <c r="H37" s="812">
        <v>0</v>
      </c>
      <c r="I37" s="603">
        <f t="shared" si="1"/>
        <v>0</v>
      </c>
      <c r="J37" s="603"/>
      <c r="K37" s="603"/>
      <c r="L37" s="310"/>
    </row>
    <row r="38" spans="1:12" s="125" customFormat="1" ht="71.25">
      <c r="A38" s="612">
        <v>12</v>
      </c>
      <c r="B38" s="613" t="s">
        <v>268</v>
      </c>
      <c r="C38" s="602" t="s">
        <v>269</v>
      </c>
      <c r="D38" s="812"/>
      <c r="E38" s="812">
        <v>0</v>
      </c>
      <c r="F38" s="812">
        <v>0</v>
      </c>
      <c r="G38" s="812"/>
      <c r="H38" s="812">
        <v>0</v>
      </c>
      <c r="I38" s="603"/>
      <c r="J38" s="603"/>
      <c r="K38" s="603"/>
      <c r="L38" s="310"/>
    </row>
    <row r="39" spans="1:12" s="125" customFormat="1" ht="70.5" customHeight="1">
      <c r="A39" s="612">
        <v>13</v>
      </c>
      <c r="B39" s="613" t="s">
        <v>270</v>
      </c>
      <c r="C39" s="602" t="s">
        <v>271</v>
      </c>
      <c r="D39" s="812">
        <v>5</v>
      </c>
      <c r="E39" s="812">
        <v>0</v>
      </c>
      <c r="F39" s="812">
        <v>0</v>
      </c>
      <c r="G39" s="812"/>
      <c r="H39" s="812">
        <v>0</v>
      </c>
      <c r="I39" s="603">
        <f t="shared" si="1"/>
        <v>0</v>
      </c>
      <c r="J39" s="603"/>
      <c r="K39" s="603"/>
      <c r="L39" s="310"/>
    </row>
    <row r="40" spans="1:12" s="125" customFormat="1" ht="36.75" customHeight="1">
      <c r="A40" s="612">
        <v>14</v>
      </c>
      <c r="B40" s="613" t="s">
        <v>272</v>
      </c>
      <c r="C40" s="602" t="s">
        <v>10</v>
      </c>
      <c r="D40" s="812">
        <v>0</v>
      </c>
      <c r="E40" s="812">
        <f>SUM(E41:E45)</f>
        <v>0.5</v>
      </c>
      <c r="F40" s="812">
        <v>0</v>
      </c>
      <c r="G40" s="812"/>
      <c r="H40" s="812"/>
      <c r="I40" s="603"/>
      <c r="J40" s="603">
        <f t="shared" ref="J40:J43" si="2">F40/E40</f>
        <v>0</v>
      </c>
      <c r="K40" s="603"/>
      <c r="L40" s="310"/>
    </row>
    <row r="41" spans="1:12" s="125" customFormat="1" ht="20.25" customHeight="1">
      <c r="A41" s="106" t="s">
        <v>261</v>
      </c>
      <c r="B41" s="614" t="s">
        <v>273</v>
      </c>
      <c r="C41" s="605" t="s">
        <v>10</v>
      </c>
      <c r="D41" s="811"/>
      <c r="E41" s="811">
        <v>0</v>
      </c>
      <c r="F41" s="811">
        <v>0</v>
      </c>
      <c r="G41" s="811"/>
      <c r="H41" s="811"/>
      <c r="I41" s="606"/>
      <c r="J41" s="606"/>
      <c r="K41" s="606"/>
      <c r="L41" s="310"/>
    </row>
    <row r="42" spans="1:12" s="125" customFormat="1" ht="20.25" customHeight="1">
      <c r="A42" s="106" t="s">
        <v>261</v>
      </c>
      <c r="B42" s="614" t="s">
        <v>274</v>
      </c>
      <c r="C42" s="605" t="s">
        <v>10</v>
      </c>
      <c r="D42" s="811"/>
      <c r="E42" s="811">
        <v>0.2</v>
      </c>
      <c r="F42" s="811">
        <v>0</v>
      </c>
      <c r="G42" s="811"/>
      <c r="H42" s="811"/>
      <c r="I42" s="606"/>
      <c r="J42" s="606">
        <f t="shared" si="2"/>
        <v>0</v>
      </c>
      <c r="K42" s="606"/>
      <c r="L42" s="310"/>
    </row>
    <row r="43" spans="1:12" s="125" customFormat="1" ht="20.25" customHeight="1">
      <c r="A43" s="106" t="s">
        <v>261</v>
      </c>
      <c r="B43" s="614" t="s">
        <v>275</v>
      </c>
      <c r="C43" s="605" t="s">
        <v>10</v>
      </c>
      <c r="D43" s="811"/>
      <c r="E43" s="811">
        <v>0.3</v>
      </c>
      <c r="F43" s="811">
        <v>0</v>
      </c>
      <c r="G43" s="811"/>
      <c r="H43" s="811"/>
      <c r="I43" s="606"/>
      <c r="J43" s="606">
        <f t="shared" si="2"/>
        <v>0</v>
      </c>
      <c r="K43" s="606"/>
      <c r="L43" s="310"/>
    </row>
    <row r="44" spans="1:12" s="125" customFormat="1" ht="20.25" customHeight="1">
      <c r="A44" s="106" t="s">
        <v>261</v>
      </c>
      <c r="B44" s="614" t="s">
        <v>276</v>
      </c>
      <c r="C44" s="605" t="s">
        <v>10</v>
      </c>
      <c r="D44" s="811"/>
      <c r="E44" s="811">
        <v>0</v>
      </c>
      <c r="F44" s="811">
        <v>0</v>
      </c>
      <c r="G44" s="811"/>
      <c r="H44" s="811"/>
      <c r="I44" s="606"/>
      <c r="J44" s="606"/>
      <c r="K44" s="606"/>
      <c r="L44" s="310"/>
    </row>
    <row r="45" spans="1:12" s="125" customFormat="1" ht="20.25" customHeight="1">
      <c r="A45" s="106" t="s">
        <v>261</v>
      </c>
      <c r="B45" s="614" t="s">
        <v>277</v>
      </c>
      <c r="C45" s="605" t="s">
        <v>10</v>
      </c>
      <c r="D45" s="811"/>
      <c r="E45" s="811">
        <v>0</v>
      </c>
      <c r="F45" s="811">
        <v>0</v>
      </c>
      <c r="G45" s="811"/>
      <c r="H45" s="811"/>
      <c r="I45" s="606"/>
      <c r="J45" s="606"/>
      <c r="K45" s="606"/>
      <c r="L45" s="310"/>
    </row>
    <row r="46" spans="1:12" s="130" customFormat="1" ht="38.25" customHeight="1">
      <c r="A46" s="105" t="s">
        <v>98</v>
      </c>
      <c r="B46" s="615" t="s">
        <v>278</v>
      </c>
      <c r="C46" s="853"/>
      <c r="D46" s="602"/>
      <c r="E46" s="602"/>
      <c r="F46" s="602"/>
      <c r="G46" s="602"/>
      <c r="H46" s="602"/>
      <c r="I46" s="854"/>
      <c r="J46" s="606"/>
      <c r="K46" s="606"/>
      <c r="L46" s="105"/>
    </row>
    <row r="47" spans="1:12" s="128" customFormat="1" ht="28.5" customHeight="1">
      <c r="A47" s="105">
        <v>1</v>
      </c>
      <c r="B47" s="615" t="s">
        <v>279</v>
      </c>
      <c r="C47" s="616"/>
      <c r="D47" s="602"/>
      <c r="E47" s="602"/>
      <c r="F47" s="602"/>
      <c r="G47" s="602"/>
      <c r="H47" s="602"/>
      <c r="I47" s="617"/>
      <c r="J47" s="606"/>
      <c r="K47" s="606"/>
      <c r="L47" s="602"/>
    </row>
    <row r="48" spans="1:12" s="129" customFormat="1" ht="27" customHeight="1">
      <c r="A48" s="618" t="s">
        <v>246</v>
      </c>
      <c r="B48" s="619" t="s">
        <v>232</v>
      </c>
      <c r="C48" s="620"/>
      <c r="D48" s="622"/>
      <c r="E48" s="622"/>
      <c r="F48" s="622"/>
      <c r="G48" s="622"/>
      <c r="H48" s="622"/>
      <c r="I48" s="621"/>
      <c r="J48" s="606"/>
      <c r="K48" s="606"/>
      <c r="L48" s="622"/>
    </row>
    <row r="49" spans="1:13" s="130" customFormat="1" ht="26.25" customHeight="1">
      <c r="A49" s="319" t="s">
        <v>21</v>
      </c>
      <c r="B49" s="434" t="s">
        <v>280</v>
      </c>
      <c r="C49" s="610" t="s">
        <v>10</v>
      </c>
      <c r="D49" s="605"/>
      <c r="E49" s="811">
        <v>400</v>
      </c>
      <c r="F49" s="811">
        <v>0</v>
      </c>
      <c r="G49" s="811">
        <v>150</v>
      </c>
      <c r="H49" s="811">
        <v>150</v>
      </c>
      <c r="I49" s="606"/>
      <c r="J49" s="606">
        <f>F49/E49</f>
        <v>0</v>
      </c>
      <c r="K49" s="606"/>
      <c r="L49" s="623"/>
      <c r="M49" s="131"/>
    </row>
    <row r="50" spans="1:13" s="130" customFormat="1" ht="26.25" customHeight="1">
      <c r="A50" s="319" t="s">
        <v>21</v>
      </c>
      <c r="B50" s="434" t="s">
        <v>132</v>
      </c>
      <c r="C50" s="610" t="s">
        <v>263</v>
      </c>
      <c r="D50" s="605"/>
      <c r="E50" s="811">
        <v>28</v>
      </c>
      <c r="F50" s="811">
        <v>0</v>
      </c>
      <c r="G50" s="811">
        <f>G49*60/1000</f>
        <v>9</v>
      </c>
      <c r="H50" s="811"/>
      <c r="I50" s="606"/>
      <c r="J50" s="606">
        <f>F50/E50</f>
        <v>0</v>
      </c>
      <c r="K50" s="606"/>
      <c r="L50" s="623"/>
      <c r="M50" s="131"/>
    </row>
    <row r="51" spans="1:13" s="129" customFormat="1" ht="26.25" customHeight="1">
      <c r="A51" s="624" t="s">
        <v>253</v>
      </c>
      <c r="B51" s="625" t="s">
        <v>281</v>
      </c>
      <c r="C51" s="620" t="s">
        <v>10</v>
      </c>
      <c r="D51" s="622"/>
      <c r="E51" s="813">
        <v>0</v>
      </c>
      <c r="F51" s="813">
        <v>0</v>
      </c>
      <c r="G51" s="813">
        <v>150</v>
      </c>
      <c r="H51" s="813">
        <v>150</v>
      </c>
      <c r="I51" s="626"/>
      <c r="J51" s="606"/>
      <c r="K51" s="606"/>
      <c r="L51" s="627"/>
      <c r="M51" s="132"/>
    </row>
    <row r="52" spans="1:13" s="128" customFormat="1" ht="26.25" customHeight="1">
      <c r="A52" s="105">
        <v>2</v>
      </c>
      <c r="B52" s="310" t="s">
        <v>282</v>
      </c>
      <c r="C52" s="610"/>
      <c r="D52" s="605"/>
      <c r="E52" s="811"/>
      <c r="F52" s="811"/>
      <c r="G52" s="811"/>
      <c r="H52" s="811"/>
      <c r="I52" s="617"/>
      <c r="J52" s="606"/>
      <c r="K52" s="606"/>
      <c r="L52" s="602"/>
    </row>
    <row r="53" spans="1:13" s="129" customFormat="1" ht="35.25" customHeight="1">
      <c r="A53" s="624" t="s">
        <v>246</v>
      </c>
      <c r="B53" s="625" t="s">
        <v>283</v>
      </c>
      <c r="C53" s="620" t="s">
        <v>10</v>
      </c>
      <c r="D53" s="622"/>
      <c r="E53" s="813">
        <v>80</v>
      </c>
      <c r="F53" s="817">
        <v>76.069999999999993</v>
      </c>
      <c r="G53" s="813">
        <v>80</v>
      </c>
      <c r="H53" s="813">
        <v>80</v>
      </c>
      <c r="I53" s="621"/>
      <c r="J53" s="606">
        <f>F53/E53</f>
        <v>0.95087499999999991</v>
      </c>
      <c r="K53" s="606">
        <f>H53/F53</f>
        <v>1.0516629420270804</v>
      </c>
      <c r="L53" s="627"/>
    </row>
    <row r="54" spans="1:13" s="129" customFormat="1" ht="33.75" customHeight="1">
      <c r="A54" s="624" t="s">
        <v>253</v>
      </c>
      <c r="B54" s="625" t="s">
        <v>284</v>
      </c>
      <c r="C54" s="620" t="s">
        <v>10</v>
      </c>
      <c r="D54" s="622"/>
      <c r="E54" s="813">
        <v>5</v>
      </c>
      <c r="F54" s="813">
        <v>0</v>
      </c>
      <c r="G54" s="813">
        <v>5</v>
      </c>
      <c r="H54" s="813">
        <v>5</v>
      </c>
      <c r="I54" s="621"/>
      <c r="J54" s="606">
        <f>F54/E54</f>
        <v>0</v>
      </c>
      <c r="K54" s="606"/>
      <c r="L54" s="627"/>
    </row>
    <row r="55" spans="1:13" s="129" customFormat="1" ht="26.25" customHeight="1">
      <c r="A55" s="624" t="s">
        <v>285</v>
      </c>
      <c r="B55" s="625" t="s">
        <v>286</v>
      </c>
      <c r="C55" s="620" t="s">
        <v>287</v>
      </c>
      <c r="D55" s="622"/>
      <c r="E55" s="813"/>
      <c r="F55" s="813"/>
      <c r="G55" s="813"/>
      <c r="H55" s="813"/>
      <c r="I55" s="626"/>
      <c r="J55" s="606"/>
      <c r="K55" s="606"/>
      <c r="L55" s="627"/>
    </row>
    <row r="56" spans="1:13" s="128" customFormat="1" ht="26.25" customHeight="1">
      <c r="A56" s="105">
        <v>3</v>
      </c>
      <c r="B56" s="310" t="s">
        <v>288</v>
      </c>
      <c r="C56" s="616" t="s">
        <v>10</v>
      </c>
      <c r="D56" s="602"/>
      <c r="E56" s="812">
        <v>60</v>
      </c>
      <c r="F56" s="819">
        <v>100</v>
      </c>
      <c r="G56" s="812">
        <v>100</v>
      </c>
      <c r="H56" s="812">
        <v>210</v>
      </c>
      <c r="I56" s="603"/>
      <c r="J56" s="603">
        <f>F56/E56</f>
        <v>1.6666666666666667</v>
      </c>
      <c r="K56" s="603">
        <f>H56/F56</f>
        <v>2.1</v>
      </c>
      <c r="L56" s="602"/>
    </row>
    <row r="57" spans="1:13" s="128" customFormat="1" ht="26.25" customHeight="1">
      <c r="A57" s="105">
        <v>4</v>
      </c>
      <c r="B57" s="310" t="s">
        <v>289</v>
      </c>
      <c r="C57" s="610"/>
      <c r="D57" s="605"/>
      <c r="E57" s="811"/>
      <c r="F57" s="811"/>
      <c r="G57" s="811"/>
      <c r="H57" s="811"/>
      <c r="I57" s="617"/>
      <c r="J57" s="606"/>
      <c r="K57" s="606"/>
      <c r="L57" s="602"/>
    </row>
    <row r="58" spans="1:13" s="129" customFormat="1" ht="26.25" customHeight="1">
      <c r="A58" s="618" t="s">
        <v>246</v>
      </c>
      <c r="B58" s="625" t="s">
        <v>290</v>
      </c>
      <c r="C58" s="620" t="s">
        <v>291</v>
      </c>
      <c r="D58" s="622"/>
      <c r="E58" s="813"/>
      <c r="F58" s="813">
        <v>0</v>
      </c>
      <c r="G58" s="813">
        <v>1000</v>
      </c>
      <c r="H58" s="813">
        <v>1000</v>
      </c>
      <c r="I58" s="626"/>
      <c r="J58" s="606"/>
      <c r="K58" s="606"/>
      <c r="L58" s="627"/>
    </row>
    <row r="59" spans="1:13" s="129" customFormat="1" ht="26.25" customHeight="1">
      <c r="A59" s="618" t="s">
        <v>253</v>
      </c>
      <c r="B59" s="625" t="s">
        <v>292</v>
      </c>
      <c r="C59" s="620" t="s">
        <v>10</v>
      </c>
      <c r="D59" s="622"/>
      <c r="E59" s="813">
        <v>25</v>
      </c>
      <c r="F59" s="813">
        <v>10</v>
      </c>
      <c r="G59" s="813">
        <v>30</v>
      </c>
      <c r="H59" s="813">
        <v>30</v>
      </c>
      <c r="I59" s="626"/>
      <c r="J59" s="606">
        <f>F59/E59</f>
        <v>0.4</v>
      </c>
      <c r="K59" s="606">
        <f>H59/F59</f>
        <v>3</v>
      </c>
      <c r="L59" s="627"/>
      <c r="M59" s="133"/>
    </row>
    <row r="60" spans="1:13" s="128" customFormat="1" ht="26.25" customHeight="1">
      <c r="A60" s="105">
        <v>6</v>
      </c>
      <c r="B60" s="310" t="s">
        <v>293</v>
      </c>
      <c r="C60" s="616" t="s">
        <v>691</v>
      </c>
      <c r="D60" s="602"/>
      <c r="E60" s="812">
        <v>6000</v>
      </c>
      <c r="F60" s="812">
        <v>8000</v>
      </c>
      <c r="G60" s="812">
        <v>6000</v>
      </c>
      <c r="H60" s="812">
        <v>6000</v>
      </c>
      <c r="I60" s="603"/>
      <c r="J60" s="603">
        <f>F60/E60</f>
        <v>1.3333333333333333</v>
      </c>
      <c r="K60" s="603">
        <f>H60/F60</f>
        <v>0.75</v>
      </c>
      <c r="L60" s="602"/>
    </row>
    <row r="61" spans="1:13" s="128" customFormat="1" ht="36" customHeight="1">
      <c r="A61" s="105">
        <v>7</v>
      </c>
      <c r="B61" s="310" t="s">
        <v>294</v>
      </c>
      <c r="C61" s="616"/>
      <c r="D61" s="602"/>
      <c r="E61" s="812"/>
      <c r="F61" s="812"/>
      <c r="G61" s="812"/>
      <c r="H61" s="812"/>
      <c r="I61" s="628"/>
      <c r="J61" s="603"/>
      <c r="K61" s="603"/>
      <c r="L61" s="602"/>
    </row>
    <row r="62" spans="1:13" s="134" customFormat="1" ht="26.25" customHeight="1">
      <c r="A62" s="618" t="s">
        <v>246</v>
      </c>
      <c r="B62" s="625" t="s">
        <v>295</v>
      </c>
      <c r="C62" s="620" t="s">
        <v>692</v>
      </c>
      <c r="D62" s="622"/>
      <c r="E62" s="813">
        <v>175</v>
      </c>
      <c r="F62" s="813">
        <v>175</v>
      </c>
      <c r="G62" s="813"/>
      <c r="H62" s="813">
        <v>0</v>
      </c>
      <c r="I62" s="621"/>
      <c r="J62" s="606">
        <f>F62/E62</f>
        <v>1</v>
      </c>
      <c r="K62" s="606">
        <f>H62/F62</f>
        <v>0</v>
      </c>
      <c r="L62" s="629"/>
    </row>
    <row r="63" spans="1:13" s="134" customFormat="1" ht="26.25" customHeight="1">
      <c r="A63" s="618" t="s">
        <v>253</v>
      </c>
      <c r="B63" s="625" t="s">
        <v>296</v>
      </c>
      <c r="C63" s="620" t="s">
        <v>693</v>
      </c>
      <c r="D63" s="622"/>
      <c r="E63" s="813">
        <v>4000</v>
      </c>
      <c r="F63" s="813">
        <v>4000</v>
      </c>
      <c r="G63" s="813"/>
      <c r="H63" s="813">
        <v>0</v>
      </c>
      <c r="I63" s="621"/>
      <c r="J63" s="606">
        <f>F63/E63</f>
        <v>1</v>
      </c>
      <c r="K63" s="606">
        <f>H63/F63</f>
        <v>0</v>
      </c>
      <c r="L63" s="629"/>
    </row>
    <row r="64" spans="1:13" s="128" customFormat="1" ht="26.25" customHeight="1">
      <c r="A64" s="105">
        <v>8</v>
      </c>
      <c r="B64" s="310" t="s">
        <v>297</v>
      </c>
      <c r="C64" s="616" t="s">
        <v>10</v>
      </c>
      <c r="D64" s="602"/>
      <c r="E64" s="812"/>
      <c r="F64" s="812"/>
      <c r="G64" s="812"/>
      <c r="H64" s="812"/>
      <c r="I64" s="603"/>
      <c r="J64" s="603"/>
      <c r="K64" s="603"/>
      <c r="L64" s="630"/>
    </row>
    <row r="65" spans="1:12" s="128" customFormat="1" ht="26.25" customHeight="1">
      <c r="A65" s="612">
        <v>9</v>
      </c>
      <c r="B65" s="310" t="s">
        <v>298</v>
      </c>
      <c r="C65" s="616" t="s">
        <v>299</v>
      </c>
      <c r="D65" s="602"/>
      <c r="E65" s="823">
        <v>300</v>
      </c>
      <c r="F65" s="823">
        <v>600</v>
      </c>
      <c r="G65" s="823"/>
      <c r="H65" s="823">
        <v>500</v>
      </c>
      <c r="I65" s="823"/>
      <c r="J65" s="823">
        <f>F65/E65</f>
        <v>2</v>
      </c>
      <c r="K65" s="603">
        <f>H65/F65</f>
        <v>0.83333333333333337</v>
      </c>
      <c r="L65" s="630"/>
    </row>
    <row r="66" spans="1:12" s="128" customFormat="1" ht="26.25" customHeight="1">
      <c r="A66" s="105">
        <v>10</v>
      </c>
      <c r="B66" s="613" t="s">
        <v>300</v>
      </c>
      <c r="C66" s="616" t="s">
        <v>301</v>
      </c>
      <c r="D66" s="602"/>
      <c r="E66" s="823">
        <v>30</v>
      </c>
      <c r="F66" s="824">
        <v>92</v>
      </c>
      <c r="G66" s="823">
        <v>40</v>
      </c>
      <c r="H66" s="823">
        <v>50</v>
      </c>
      <c r="I66" s="823"/>
      <c r="J66" s="823">
        <f>F66/E66</f>
        <v>3.0666666666666669</v>
      </c>
      <c r="K66" s="603"/>
      <c r="L66" s="631"/>
    </row>
    <row r="67" spans="1:12" s="128" customFormat="1" ht="26.25" customHeight="1">
      <c r="A67" s="105">
        <v>11</v>
      </c>
      <c r="B67" s="310" t="s">
        <v>302</v>
      </c>
      <c r="C67" s="616"/>
      <c r="D67" s="602"/>
      <c r="E67" s="812"/>
      <c r="F67" s="812"/>
      <c r="G67" s="812"/>
      <c r="H67" s="812"/>
      <c r="I67" s="628"/>
      <c r="J67" s="603"/>
      <c r="K67" s="603"/>
      <c r="L67" s="631"/>
    </row>
    <row r="68" spans="1:12" s="130" customFormat="1" ht="30">
      <c r="A68" s="106"/>
      <c r="B68" s="434" t="s">
        <v>698</v>
      </c>
      <c r="C68" s="610" t="s">
        <v>303</v>
      </c>
      <c r="D68" s="605"/>
      <c r="E68" s="811">
        <v>5</v>
      </c>
      <c r="F68" s="811">
        <v>5</v>
      </c>
      <c r="G68" s="811">
        <v>1</v>
      </c>
      <c r="H68" s="811">
        <v>1</v>
      </c>
      <c r="I68" s="617"/>
      <c r="J68" s="606">
        <f>F68/E68</f>
        <v>1</v>
      </c>
      <c r="K68" s="606"/>
      <c r="L68" s="627"/>
    </row>
    <row r="69" spans="1:12" s="130" customFormat="1" ht="30">
      <c r="A69" s="106"/>
      <c r="B69" s="434" t="s">
        <v>699</v>
      </c>
      <c r="C69" s="610" t="s">
        <v>304</v>
      </c>
      <c r="D69" s="605"/>
      <c r="E69" s="811"/>
      <c r="F69" s="811"/>
      <c r="G69" s="811"/>
      <c r="H69" s="811"/>
      <c r="I69" s="617"/>
      <c r="J69" s="606"/>
      <c r="K69" s="606"/>
      <c r="L69" s="627"/>
    </row>
    <row r="70" spans="1:12" s="130" customFormat="1" ht="35.25" customHeight="1">
      <c r="A70" s="106"/>
      <c r="B70" s="434" t="s">
        <v>700</v>
      </c>
      <c r="C70" s="610" t="s">
        <v>189</v>
      </c>
      <c r="D70" s="605"/>
      <c r="E70" s="811"/>
      <c r="F70" s="811"/>
      <c r="G70" s="811"/>
      <c r="H70" s="811"/>
      <c r="I70" s="617"/>
      <c r="J70" s="606"/>
      <c r="K70" s="606"/>
      <c r="L70" s="627"/>
    </row>
    <row r="71" spans="1:12" s="130" customFormat="1" ht="48" customHeight="1">
      <c r="A71" s="106"/>
      <c r="B71" s="434" t="s">
        <v>696</v>
      </c>
      <c r="C71" s="610"/>
      <c r="D71" s="605"/>
      <c r="E71" s="811"/>
      <c r="F71" s="811"/>
      <c r="G71" s="811">
        <v>1</v>
      </c>
      <c r="H71" s="811"/>
      <c r="I71" s="617"/>
      <c r="J71" s="606"/>
      <c r="K71" s="606"/>
      <c r="L71" s="627"/>
    </row>
    <row r="72" spans="1:12" s="130" customFormat="1" ht="53.25" customHeight="1">
      <c r="A72" s="106"/>
      <c r="B72" s="434" t="s">
        <v>697</v>
      </c>
      <c r="C72" s="610"/>
      <c r="D72" s="605"/>
      <c r="E72" s="811"/>
      <c r="F72" s="811"/>
      <c r="G72" s="811">
        <v>1</v>
      </c>
      <c r="H72" s="811"/>
      <c r="I72" s="617"/>
      <c r="J72" s="606"/>
      <c r="K72" s="606"/>
      <c r="L72" s="627"/>
    </row>
    <row r="73" spans="1:12" s="128" customFormat="1" ht="37.5" customHeight="1">
      <c r="A73" s="105">
        <v>12</v>
      </c>
      <c r="B73" s="310" t="s">
        <v>305</v>
      </c>
      <c r="C73" s="610"/>
      <c r="D73" s="605"/>
      <c r="E73" s="811"/>
      <c r="F73" s="811"/>
      <c r="G73" s="811"/>
      <c r="H73" s="811"/>
      <c r="I73" s="617"/>
      <c r="J73" s="606"/>
      <c r="K73" s="606"/>
      <c r="L73" s="630"/>
    </row>
    <row r="74" spans="1:12" s="129" customFormat="1" ht="27.75" customHeight="1">
      <c r="A74" s="618"/>
      <c r="B74" s="632" t="s">
        <v>306</v>
      </c>
      <c r="C74" s="620" t="s">
        <v>693</v>
      </c>
      <c r="D74" s="622"/>
      <c r="E74" s="817">
        <v>10000</v>
      </c>
      <c r="F74" s="817">
        <v>2000</v>
      </c>
      <c r="G74" s="817">
        <v>20000</v>
      </c>
      <c r="H74" s="817">
        <v>20000</v>
      </c>
      <c r="I74" s="818"/>
      <c r="J74" s="532">
        <f>F74/E74</f>
        <v>0.2</v>
      </c>
      <c r="K74" s="532">
        <f>H74/F74</f>
        <v>10</v>
      </c>
      <c r="L74" s="627"/>
    </row>
    <row r="75" spans="1:12" s="129" customFormat="1" ht="36.75" customHeight="1">
      <c r="A75" s="618" t="s">
        <v>253</v>
      </c>
      <c r="B75" s="632" t="s">
        <v>307</v>
      </c>
      <c r="C75" s="620" t="s">
        <v>308</v>
      </c>
      <c r="D75" s="622"/>
      <c r="E75" s="622"/>
      <c r="F75" s="622"/>
      <c r="G75" s="622"/>
      <c r="H75" s="622"/>
      <c r="I75" s="621"/>
      <c r="J75" s="606"/>
      <c r="K75" s="606"/>
      <c r="L75" s="627"/>
    </row>
    <row r="76" spans="1:12" s="128" customFormat="1" ht="36.75" customHeight="1">
      <c r="A76" s="105">
        <v>13</v>
      </c>
      <c r="B76" s="633" t="s">
        <v>309</v>
      </c>
      <c r="C76" s="610" t="s">
        <v>303</v>
      </c>
      <c r="D76" s="605"/>
      <c r="E76" s="605"/>
      <c r="F76" s="605"/>
      <c r="G76" s="605"/>
      <c r="H76" s="605"/>
      <c r="I76" s="617"/>
      <c r="J76" s="606"/>
      <c r="K76" s="606"/>
      <c r="L76" s="631"/>
    </row>
    <row r="77" spans="1:12" ht="59.25" customHeight="1">
      <c r="A77" s="105" t="s">
        <v>172</v>
      </c>
      <c r="B77" s="615" t="s">
        <v>310</v>
      </c>
      <c r="C77" s="106"/>
      <c r="D77" s="855"/>
      <c r="E77" s="855"/>
      <c r="F77" s="855"/>
      <c r="G77" s="855"/>
      <c r="H77" s="855"/>
      <c r="I77" s="655"/>
      <c r="J77" s="606"/>
      <c r="K77" s="606"/>
      <c r="L77" s="105"/>
    </row>
    <row r="78" spans="1:12" s="136" customFormat="1" ht="30" customHeight="1">
      <c r="A78" s="634">
        <v>1</v>
      </c>
      <c r="B78" s="279" t="s">
        <v>311</v>
      </c>
      <c r="C78" s="635" t="s">
        <v>10</v>
      </c>
      <c r="D78" s="602"/>
      <c r="E78" s="282">
        <v>400</v>
      </c>
      <c r="F78" s="282">
        <f>F79+F80+F81</f>
        <v>490.34</v>
      </c>
      <c r="G78" s="282">
        <f t="shared" ref="G78" si="3">G79+G80+G81</f>
        <v>550</v>
      </c>
      <c r="H78" s="282">
        <v>550</v>
      </c>
      <c r="I78" s="636"/>
      <c r="J78" s="603">
        <f t="shared" ref="J78:J91" si="4">F78/E78</f>
        <v>1.2258499999999999</v>
      </c>
      <c r="K78" s="603">
        <f t="shared" ref="K78:K84" si="5">H78/F78</f>
        <v>1.1216706774890892</v>
      </c>
      <c r="L78" s="637"/>
    </row>
    <row r="79" spans="1:12" s="137" customFormat="1" ht="25.5" customHeight="1">
      <c r="A79" s="638" t="s">
        <v>21</v>
      </c>
      <c r="B79" s="639" t="s">
        <v>312</v>
      </c>
      <c r="C79" s="611" t="s">
        <v>10</v>
      </c>
      <c r="D79" s="605"/>
      <c r="E79" s="229">
        <v>100</v>
      </c>
      <c r="F79" s="229">
        <v>53.06</v>
      </c>
      <c r="G79" s="229">
        <v>100</v>
      </c>
      <c r="H79" s="229">
        <v>100</v>
      </c>
      <c r="I79" s="640"/>
      <c r="J79" s="606">
        <f t="shared" si="4"/>
        <v>0.53060000000000007</v>
      </c>
      <c r="K79" s="606">
        <f t="shared" si="5"/>
        <v>1.8846588767433095</v>
      </c>
      <c r="L79" s="465"/>
    </row>
    <row r="80" spans="1:12" s="137" customFormat="1" ht="25.5" customHeight="1">
      <c r="A80" s="638" t="s">
        <v>21</v>
      </c>
      <c r="B80" s="639" t="s">
        <v>313</v>
      </c>
      <c r="C80" s="611" t="s">
        <v>10</v>
      </c>
      <c r="D80" s="605"/>
      <c r="E80" s="229">
        <v>250</v>
      </c>
      <c r="F80" s="229">
        <v>367.52</v>
      </c>
      <c r="G80" s="229">
        <v>400</v>
      </c>
      <c r="H80" s="229">
        <v>400</v>
      </c>
      <c r="I80" s="640"/>
      <c r="J80" s="606">
        <f t="shared" si="4"/>
        <v>1.4700799999999998</v>
      </c>
      <c r="K80" s="606">
        <f t="shared" si="5"/>
        <v>1.0883761427949501</v>
      </c>
      <c r="L80" s="465"/>
    </row>
    <row r="81" spans="1:12" s="137" customFormat="1" ht="25.5" customHeight="1">
      <c r="A81" s="638" t="s">
        <v>21</v>
      </c>
      <c r="B81" s="639" t="s">
        <v>200</v>
      </c>
      <c r="C81" s="611" t="s">
        <v>10</v>
      </c>
      <c r="D81" s="605"/>
      <c r="E81" s="229">
        <v>50</v>
      </c>
      <c r="F81" s="229">
        <v>69.760000000000005</v>
      </c>
      <c r="G81" s="229">
        <v>50</v>
      </c>
      <c r="H81" s="229">
        <v>50</v>
      </c>
      <c r="I81" s="640"/>
      <c r="J81" s="606">
        <f t="shared" si="4"/>
        <v>1.3952</v>
      </c>
      <c r="K81" s="606">
        <f t="shared" si="5"/>
        <v>0.71674311926605494</v>
      </c>
      <c r="L81" s="465"/>
    </row>
    <row r="82" spans="1:12" s="136" customFormat="1" ht="25.5" customHeight="1">
      <c r="A82" s="641">
        <v>2</v>
      </c>
      <c r="B82" s="279" t="s">
        <v>314</v>
      </c>
      <c r="C82" s="635" t="s">
        <v>10</v>
      </c>
      <c r="D82" s="602"/>
      <c r="E82" s="282">
        <f>E83+E88+E90</f>
        <v>1586.13</v>
      </c>
      <c r="F82" s="282">
        <f t="shared" ref="F82" si="6">F83+F88+F90</f>
        <v>431.49</v>
      </c>
      <c r="G82" s="282">
        <f>G83+G88+G90+G92</f>
        <v>1902.45</v>
      </c>
      <c r="H82" s="282">
        <f>H83+H88+H90</f>
        <v>1405.95</v>
      </c>
      <c r="I82" s="636"/>
      <c r="J82" s="603">
        <f t="shared" si="4"/>
        <v>0.27203949234930302</v>
      </c>
      <c r="K82" s="603">
        <f t="shared" si="5"/>
        <v>3.2583605645553777</v>
      </c>
      <c r="L82" s="637"/>
    </row>
    <row r="83" spans="1:12" s="138" customFormat="1" ht="25.5" customHeight="1">
      <c r="A83" s="642" t="s">
        <v>202</v>
      </c>
      <c r="B83" s="643" t="s">
        <v>315</v>
      </c>
      <c r="C83" s="644" t="s">
        <v>10</v>
      </c>
      <c r="D83" s="629"/>
      <c r="E83" s="814">
        <f>E84+E85+E86</f>
        <v>1088</v>
      </c>
      <c r="F83" s="814">
        <f t="shared" ref="F83" si="7">F84+F85+F86</f>
        <v>96.25</v>
      </c>
      <c r="G83" s="814">
        <f>SUM(G84:G87)</f>
        <v>1137.21</v>
      </c>
      <c r="H83" s="814">
        <f>H84+H85+H86</f>
        <v>146.25</v>
      </c>
      <c r="I83" s="645"/>
      <c r="J83" s="603">
        <f t="shared" si="4"/>
        <v>8.846507352941177E-2</v>
      </c>
      <c r="K83" s="603">
        <f t="shared" si="5"/>
        <v>1.5194805194805194</v>
      </c>
      <c r="L83" s="646"/>
    </row>
    <row r="84" spans="1:12" s="138" customFormat="1" ht="25.5" customHeight="1">
      <c r="A84" s="638" t="s">
        <v>21</v>
      </c>
      <c r="B84" s="230" t="s">
        <v>316</v>
      </c>
      <c r="C84" s="611" t="s">
        <v>10</v>
      </c>
      <c r="D84" s="605"/>
      <c r="E84" s="229">
        <v>100</v>
      </c>
      <c r="F84" s="229">
        <v>96.25</v>
      </c>
      <c r="G84" s="229">
        <v>50</v>
      </c>
      <c r="H84" s="229">
        <v>50</v>
      </c>
      <c r="I84" s="640"/>
      <c r="J84" s="606">
        <f t="shared" si="4"/>
        <v>0.96250000000000002</v>
      </c>
      <c r="K84" s="606">
        <f t="shared" si="5"/>
        <v>0.51948051948051943</v>
      </c>
      <c r="L84" s="637"/>
    </row>
    <row r="85" spans="1:12" s="121" customFormat="1" ht="25.5" customHeight="1">
      <c r="A85" s="638" t="s">
        <v>21</v>
      </c>
      <c r="B85" s="230" t="s">
        <v>317</v>
      </c>
      <c r="C85" s="611" t="s">
        <v>10</v>
      </c>
      <c r="D85" s="605"/>
      <c r="E85" s="229">
        <v>492</v>
      </c>
      <c r="F85" s="229"/>
      <c r="G85" s="229">
        <v>96.25</v>
      </c>
      <c r="H85" s="229">
        <v>96.25</v>
      </c>
      <c r="I85" s="640"/>
      <c r="J85" s="606">
        <f t="shared" si="4"/>
        <v>0</v>
      </c>
      <c r="K85" s="606"/>
      <c r="L85" s="637"/>
    </row>
    <row r="86" spans="1:12" s="121" customFormat="1" ht="25.5" customHeight="1">
      <c r="A86" s="638" t="s">
        <v>21</v>
      </c>
      <c r="B86" s="230" t="s">
        <v>318</v>
      </c>
      <c r="C86" s="611" t="s">
        <v>10</v>
      </c>
      <c r="D86" s="605"/>
      <c r="E86" s="229">
        <v>496</v>
      </c>
      <c r="F86" s="229"/>
      <c r="G86" s="229">
        <v>496.46</v>
      </c>
      <c r="H86" s="229"/>
      <c r="I86" s="640"/>
      <c r="J86" s="606">
        <f t="shared" si="4"/>
        <v>0</v>
      </c>
      <c r="K86" s="606"/>
      <c r="L86" s="637"/>
    </row>
    <row r="87" spans="1:12" s="121" customFormat="1" ht="25.5" customHeight="1">
      <c r="A87" s="647" t="s">
        <v>65</v>
      </c>
      <c r="B87" s="230" t="s">
        <v>319</v>
      </c>
      <c r="C87" s="611" t="s">
        <v>10</v>
      </c>
      <c r="D87" s="605"/>
      <c r="E87" s="229">
        <v>315</v>
      </c>
      <c r="F87" s="229"/>
      <c r="G87" s="229">
        <v>494.5</v>
      </c>
      <c r="H87" s="229"/>
      <c r="I87" s="640"/>
      <c r="J87" s="606">
        <f t="shared" si="4"/>
        <v>0</v>
      </c>
      <c r="K87" s="606"/>
      <c r="L87" s="637"/>
    </row>
    <row r="88" spans="1:12" s="138" customFormat="1" ht="36" customHeight="1">
      <c r="A88" s="647" t="s">
        <v>206</v>
      </c>
      <c r="B88" s="643" t="s">
        <v>320</v>
      </c>
      <c r="C88" s="644" t="s">
        <v>10</v>
      </c>
      <c r="D88" s="629"/>
      <c r="E88" s="814">
        <v>149.13</v>
      </c>
      <c r="F88" s="814">
        <f>F89</f>
        <v>0</v>
      </c>
      <c r="G88" s="814"/>
      <c r="H88" s="814">
        <f>H89</f>
        <v>494.46</v>
      </c>
      <c r="I88" s="645"/>
      <c r="J88" s="603">
        <f t="shared" si="4"/>
        <v>0</v>
      </c>
      <c r="K88" s="603"/>
      <c r="L88" s="646"/>
    </row>
    <row r="89" spans="1:12" s="121" customFormat="1" ht="27.75" customHeight="1">
      <c r="A89" s="647" t="s">
        <v>65</v>
      </c>
      <c r="B89" s="230" t="s">
        <v>319</v>
      </c>
      <c r="C89" s="611"/>
      <c r="D89" s="605"/>
      <c r="E89" s="229">
        <v>149.13</v>
      </c>
      <c r="F89" s="229">
        <v>0</v>
      </c>
      <c r="G89" s="229"/>
      <c r="H89" s="229">
        <v>494.46</v>
      </c>
      <c r="I89" s="640"/>
      <c r="J89" s="606">
        <f t="shared" si="4"/>
        <v>0</v>
      </c>
      <c r="K89" s="606"/>
      <c r="L89" s="637"/>
    </row>
    <row r="90" spans="1:12" s="138" customFormat="1" ht="25.5" customHeight="1">
      <c r="A90" s="642" t="s">
        <v>208</v>
      </c>
      <c r="B90" s="643" t="s">
        <v>321</v>
      </c>
      <c r="C90" s="644" t="s">
        <v>10</v>
      </c>
      <c r="D90" s="629"/>
      <c r="E90" s="814">
        <f>E91+E92</f>
        <v>349</v>
      </c>
      <c r="F90" s="814">
        <f t="shared" ref="F90" si="8">F91+F92</f>
        <v>335.24</v>
      </c>
      <c r="G90" s="814">
        <v>765.24</v>
      </c>
      <c r="H90" s="814">
        <f t="shared" ref="H90" si="9">H91+H92</f>
        <v>765.24</v>
      </c>
      <c r="I90" s="645"/>
      <c r="J90" s="603">
        <f t="shared" si="4"/>
        <v>0.96057306590257885</v>
      </c>
      <c r="K90" s="603">
        <f>H90/F90</f>
        <v>2.2826631666865529</v>
      </c>
      <c r="L90" s="646"/>
    </row>
    <row r="91" spans="1:12" s="121" customFormat="1" ht="25.5" customHeight="1">
      <c r="A91" s="647"/>
      <c r="B91" s="230" t="s">
        <v>322</v>
      </c>
      <c r="C91" s="648" t="s">
        <v>10</v>
      </c>
      <c r="D91" s="815"/>
      <c r="E91" s="816">
        <v>349</v>
      </c>
      <c r="F91" s="816">
        <v>335.24</v>
      </c>
      <c r="G91" s="816">
        <v>765.24</v>
      </c>
      <c r="H91" s="816">
        <f>430</f>
        <v>430</v>
      </c>
      <c r="I91" s="640"/>
      <c r="J91" s="606">
        <f t="shared" si="4"/>
        <v>0.96057306590257885</v>
      </c>
      <c r="K91" s="606">
        <f>H91/F91</f>
        <v>1.2826631666865529</v>
      </c>
      <c r="L91" s="465"/>
    </row>
    <row r="92" spans="1:12" s="121" customFormat="1" ht="25.5" customHeight="1">
      <c r="A92" s="647"/>
      <c r="B92" s="230" t="s">
        <v>323</v>
      </c>
      <c r="C92" s="648" t="s">
        <v>10</v>
      </c>
      <c r="D92" s="815"/>
      <c r="E92" s="816">
        <v>0</v>
      </c>
      <c r="F92" s="816">
        <v>0</v>
      </c>
      <c r="G92" s="816"/>
      <c r="H92" s="816">
        <f>F91</f>
        <v>335.24</v>
      </c>
      <c r="I92" s="640"/>
      <c r="J92" s="606"/>
      <c r="K92" s="606"/>
      <c r="L92" s="465"/>
    </row>
    <row r="93" spans="1:12" s="136" customFormat="1" ht="25.5" customHeight="1">
      <c r="A93" s="641">
        <v>3</v>
      </c>
      <c r="B93" s="279" t="s">
        <v>701</v>
      </c>
      <c r="C93" s="635" t="s">
        <v>10</v>
      </c>
      <c r="D93" s="602"/>
      <c r="E93" s="282"/>
      <c r="F93" s="282"/>
      <c r="G93" s="282">
        <v>14</v>
      </c>
      <c r="H93" s="282"/>
      <c r="I93" s="636"/>
      <c r="J93" s="603"/>
      <c r="K93" s="603"/>
      <c r="L93" s="637"/>
    </row>
    <row r="94" spans="1:12" s="121" customFormat="1" ht="13.5" customHeight="1">
      <c r="A94" s="649"/>
      <c r="B94" s="650"/>
      <c r="C94" s="651"/>
      <c r="D94" s="651"/>
      <c r="E94" s="651"/>
      <c r="F94" s="651"/>
      <c r="G94" s="651"/>
      <c r="H94" s="651"/>
      <c r="I94" s="652"/>
      <c r="J94" s="653"/>
      <c r="K94" s="653"/>
      <c r="L94" s="654"/>
    </row>
    <row r="95" spans="1:12" s="121" customFormat="1">
      <c r="A95" s="139"/>
      <c r="B95" s="140"/>
      <c r="C95" s="140"/>
      <c r="D95" s="140"/>
      <c r="E95" s="140"/>
      <c r="F95" s="140"/>
      <c r="G95" s="140"/>
      <c r="H95" s="140"/>
      <c r="I95" s="141"/>
      <c r="J95" s="142"/>
      <c r="K95" s="142"/>
      <c r="L95" s="143"/>
    </row>
  </sheetData>
  <mergeCells count="18">
    <mergeCell ref="J6:J7"/>
    <mergeCell ref="K6:K7"/>
    <mergeCell ref="A2:L2"/>
    <mergeCell ref="A3:L3"/>
    <mergeCell ref="A4:L4"/>
    <mergeCell ref="A5:A7"/>
    <mergeCell ref="B5:B7"/>
    <mergeCell ref="C5:C7"/>
    <mergeCell ref="D5:D7"/>
    <mergeCell ref="E5:F5"/>
    <mergeCell ref="I5:K5"/>
    <mergeCell ref="L5:L7"/>
    <mergeCell ref="E6:E7"/>
    <mergeCell ref="F6:F7"/>
    <mergeCell ref="I6:I7"/>
    <mergeCell ref="G5:H5"/>
    <mergeCell ref="G6:G7"/>
    <mergeCell ref="H6:H7"/>
  </mergeCells>
  <printOptions horizontalCentered="1"/>
  <pageMargins left="0.39370078740157483" right="0.19685039370078741" top="0.39370078740157483" bottom="0.39370078740157483" header="0.19685039370078741" footer="0.19685039370078741"/>
  <pageSetup paperSize="9" scale="73" orientation="portrait" verticalDpi="300" r:id="rId1"/>
  <headerFooter>
    <oddFooter>&amp;CTrang &amp;P / &amp;N</oddFooter>
  </headerFooter>
  <ignoredErrors>
    <ignoredError sqref="G82:G83" formula="1"/>
  </ignoredErrors>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4-000000000000}">
  <sheetPr>
    <tabColor rgb="FFFFC000"/>
  </sheetPr>
  <dimension ref="A1:IG35"/>
  <sheetViews>
    <sheetView zoomScale="85" zoomScaleNormal="85" zoomScaleSheetLayoutView="81" workbookViewId="0">
      <pane xSplit="4" ySplit="7" topLeftCell="E26" activePane="bottomRight" state="frozen"/>
      <selection activeCell="K79" sqref="K79"/>
      <selection pane="topRight" activeCell="K79" sqref="K79"/>
      <selection pane="bottomLeft" activeCell="K79" sqref="K79"/>
      <selection pane="bottomRight" activeCell="J30" sqref="J30"/>
    </sheetView>
  </sheetViews>
  <sheetFormatPr defaultRowHeight="15.75"/>
  <cols>
    <col min="1" max="1" width="4.33203125" style="69" customWidth="1"/>
    <col min="2" max="2" width="28" style="69" customWidth="1"/>
    <col min="3" max="3" width="8.77734375" style="69" customWidth="1"/>
    <col min="4" max="4" width="8.44140625" style="155" customWidth="1"/>
    <col min="5" max="5" width="8.109375" style="155" customWidth="1"/>
    <col min="6" max="6" width="7.6640625" style="69" customWidth="1"/>
    <col min="7" max="7" width="7" style="69" customWidth="1"/>
    <col min="8" max="8" width="7.5546875" style="69" customWidth="1"/>
    <col min="9" max="10" width="8.44140625" style="69" customWidth="1"/>
    <col min="11" max="11" width="8" style="69" customWidth="1"/>
    <col min="12" max="12" width="7.6640625" style="69" bestFit="1" customWidth="1"/>
    <col min="13" max="13" width="8.77734375" style="69" hidden="1" customWidth="1"/>
    <col min="14" max="16" width="9" style="69" customWidth="1"/>
    <col min="17" max="249" width="9" style="69"/>
    <col min="250" max="250" width="4.33203125" style="69" customWidth="1"/>
    <col min="251" max="251" width="31.33203125" style="69" customWidth="1"/>
    <col min="252" max="252" width="8.44140625" style="69" customWidth="1"/>
    <col min="253" max="253" width="10.44140625" style="69" customWidth="1"/>
    <col min="254" max="254" width="10.109375" style="69" customWidth="1"/>
    <col min="255" max="255" width="9.44140625" style="69" customWidth="1"/>
    <col min="256" max="256" width="10.21875" style="69" customWidth="1"/>
    <col min="257" max="257" width="8.77734375" style="69" customWidth="1"/>
    <col min="258" max="258" width="9.44140625" style="69" customWidth="1"/>
    <col min="259" max="259" width="10" style="69" customWidth="1"/>
    <col min="260" max="260" width="8.109375" style="69" customWidth="1"/>
    <col min="261" max="261" width="8.77734375" style="69" customWidth="1"/>
    <col min="262" max="262" width="9.109375" style="69" customWidth="1"/>
    <col min="263" max="263" width="11.109375" style="69" customWidth="1"/>
    <col min="264" max="264" width="8.33203125" style="69" customWidth="1"/>
    <col min="265" max="266" width="8.6640625" style="69" customWidth="1"/>
    <col min="267" max="267" width="9.6640625" style="69" customWidth="1"/>
    <col min="268" max="268" width="6" style="69" customWidth="1"/>
    <col min="269" max="269" width="15.88671875" style="69" customWidth="1"/>
    <col min="270" max="505" width="9" style="69"/>
    <col min="506" max="506" width="4.33203125" style="69" customWidth="1"/>
    <col min="507" max="507" width="31.33203125" style="69" customWidth="1"/>
    <col min="508" max="508" width="8.44140625" style="69" customWidth="1"/>
    <col min="509" max="509" width="10.44140625" style="69" customWidth="1"/>
    <col min="510" max="510" width="10.109375" style="69" customWidth="1"/>
    <col min="511" max="511" width="9.44140625" style="69" customWidth="1"/>
    <col min="512" max="512" width="10.21875" style="69" customWidth="1"/>
    <col min="513" max="513" width="8.77734375" style="69" customWidth="1"/>
    <col min="514" max="514" width="9.44140625" style="69" customWidth="1"/>
    <col min="515" max="515" width="10" style="69" customWidth="1"/>
    <col min="516" max="516" width="8.109375" style="69" customWidth="1"/>
    <col min="517" max="517" width="8.77734375" style="69" customWidth="1"/>
    <col min="518" max="518" width="9.109375" style="69" customWidth="1"/>
    <col min="519" max="519" width="11.109375" style="69" customWidth="1"/>
    <col min="520" max="520" width="8.33203125" style="69" customWidth="1"/>
    <col min="521" max="522" width="8.6640625" style="69" customWidth="1"/>
    <col min="523" max="523" width="9.6640625" style="69" customWidth="1"/>
    <col min="524" max="524" width="6" style="69" customWidth="1"/>
    <col min="525" max="525" width="15.88671875" style="69" customWidth="1"/>
    <col min="526" max="761" width="9" style="69"/>
    <col min="762" max="762" width="4.33203125" style="69" customWidth="1"/>
    <col min="763" max="763" width="31.33203125" style="69" customWidth="1"/>
    <col min="764" max="764" width="8.44140625" style="69" customWidth="1"/>
    <col min="765" max="765" width="10.44140625" style="69" customWidth="1"/>
    <col min="766" max="766" width="10.109375" style="69" customWidth="1"/>
    <col min="767" max="767" width="9.44140625" style="69" customWidth="1"/>
    <col min="768" max="768" width="10.21875" style="69" customWidth="1"/>
    <col min="769" max="769" width="8.77734375" style="69" customWidth="1"/>
    <col min="770" max="770" width="9.44140625" style="69" customWidth="1"/>
    <col min="771" max="771" width="10" style="69" customWidth="1"/>
    <col min="772" max="772" width="8.109375" style="69" customWidth="1"/>
    <col min="773" max="773" width="8.77734375" style="69" customWidth="1"/>
    <col min="774" max="774" width="9.109375" style="69" customWidth="1"/>
    <col min="775" max="775" width="11.109375" style="69" customWidth="1"/>
    <col min="776" max="776" width="8.33203125" style="69" customWidth="1"/>
    <col min="777" max="778" width="8.6640625" style="69" customWidth="1"/>
    <col min="779" max="779" width="9.6640625" style="69" customWidth="1"/>
    <col min="780" max="780" width="6" style="69" customWidth="1"/>
    <col min="781" max="781" width="15.88671875" style="69" customWidth="1"/>
    <col min="782" max="1017" width="9" style="69"/>
    <col min="1018" max="1018" width="4.33203125" style="69" customWidth="1"/>
    <col min="1019" max="1019" width="31.33203125" style="69" customWidth="1"/>
    <col min="1020" max="1020" width="8.44140625" style="69" customWidth="1"/>
    <col min="1021" max="1021" width="10.44140625" style="69" customWidth="1"/>
    <col min="1022" max="1022" width="10.109375" style="69" customWidth="1"/>
    <col min="1023" max="1023" width="9.44140625" style="69" customWidth="1"/>
    <col min="1024" max="1024" width="10.21875" style="69" customWidth="1"/>
    <col min="1025" max="1025" width="8.77734375" style="69" customWidth="1"/>
    <col min="1026" max="1026" width="9.44140625" style="69" customWidth="1"/>
    <col min="1027" max="1027" width="10" style="69" customWidth="1"/>
    <col min="1028" max="1028" width="8.109375" style="69" customWidth="1"/>
    <col min="1029" max="1029" width="8.77734375" style="69" customWidth="1"/>
    <col min="1030" max="1030" width="9.109375" style="69" customWidth="1"/>
    <col min="1031" max="1031" width="11.109375" style="69" customWidth="1"/>
    <col min="1032" max="1032" width="8.33203125" style="69" customWidth="1"/>
    <col min="1033" max="1034" width="8.6640625" style="69" customWidth="1"/>
    <col min="1035" max="1035" width="9.6640625" style="69" customWidth="1"/>
    <col min="1036" max="1036" width="6" style="69" customWidth="1"/>
    <col min="1037" max="1037" width="15.88671875" style="69" customWidth="1"/>
    <col min="1038" max="1273" width="9" style="69"/>
    <col min="1274" max="1274" width="4.33203125" style="69" customWidth="1"/>
    <col min="1275" max="1275" width="31.33203125" style="69" customWidth="1"/>
    <col min="1276" max="1276" width="8.44140625" style="69" customWidth="1"/>
    <col min="1277" max="1277" width="10.44140625" style="69" customWidth="1"/>
    <col min="1278" max="1278" width="10.109375" style="69" customWidth="1"/>
    <col min="1279" max="1279" width="9.44140625" style="69" customWidth="1"/>
    <col min="1280" max="1280" width="10.21875" style="69" customWidth="1"/>
    <col min="1281" max="1281" width="8.77734375" style="69" customWidth="1"/>
    <col min="1282" max="1282" width="9.44140625" style="69" customWidth="1"/>
    <col min="1283" max="1283" width="10" style="69" customWidth="1"/>
    <col min="1284" max="1284" width="8.109375" style="69" customWidth="1"/>
    <col min="1285" max="1285" width="8.77734375" style="69" customWidth="1"/>
    <col min="1286" max="1286" width="9.109375" style="69" customWidth="1"/>
    <col min="1287" max="1287" width="11.109375" style="69" customWidth="1"/>
    <col min="1288" max="1288" width="8.33203125" style="69" customWidth="1"/>
    <col min="1289" max="1290" width="8.6640625" style="69" customWidth="1"/>
    <col min="1291" max="1291" width="9.6640625" style="69" customWidth="1"/>
    <col min="1292" max="1292" width="6" style="69" customWidth="1"/>
    <col min="1293" max="1293" width="15.88671875" style="69" customWidth="1"/>
    <col min="1294" max="1529" width="9" style="69"/>
    <col min="1530" max="1530" width="4.33203125" style="69" customWidth="1"/>
    <col min="1531" max="1531" width="31.33203125" style="69" customWidth="1"/>
    <col min="1532" max="1532" width="8.44140625" style="69" customWidth="1"/>
    <col min="1533" max="1533" width="10.44140625" style="69" customWidth="1"/>
    <col min="1534" max="1534" width="10.109375" style="69" customWidth="1"/>
    <col min="1535" max="1535" width="9.44140625" style="69" customWidth="1"/>
    <col min="1536" max="1536" width="10.21875" style="69" customWidth="1"/>
    <col min="1537" max="1537" width="8.77734375" style="69" customWidth="1"/>
    <col min="1538" max="1538" width="9.44140625" style="69" customWidth="1"/>
    <col min="1539" max="1539" width="10" style="69" customWidth="1"/>
    <col min="1540" max="1540" width="8.109375" style="69" customWidth="1"/>
    <col min="1541" max="1541" width="8.77734375" style="69" customWidth="1"/>
    <col min="1542" max="1542" width="9.109375" style="69" customWidth="1"/>
    <col min="1543" max="1543" width="11.109375" style="69" customWidth="1"/>
    <col min="1544" max="1544" width="8.33203125" style="69" customWidth="1"/>
    <col min="1545" max="1546" width="8.6640625" style="69" customWidth="1"/>
    <col min="1547" max="1547" width="9.6640625" style="69" customWidth="1"/>
    <col min="1548" max="1548" width="6" style="69" customWidth="1"/>
    <col min="1549" max="1549" width="15.88671875" style="69" customWidth="1"/>
    <col min="1550" max="1785" width="9" style="69"/>
    <col min="1786" max="1786" width="4.33203125" style="69" customWidth="1"/>
    <col min="1787" max="1787" width="31.33203125" style="69" customWidth="1"/>
    <col min="1788" max="1788" width="8.44140625" style="69" customWidth="1"/>
    <col min="1789" max="1789" width="10.44140625" style="69" customWidth="1"/>
    <col min="1790" max="1790" width="10.109375" style="69" customWidth="1"/>
    <col min="1791" max="1791" width="9.44140625" style="69" customWidth="1"/>
    <col min="1792" max="1792" width="10.21875" style="69" customWidth="1"/>
    <col min="1793" max="1793" width="8.77734375" style="69" customWidth="1"/>
    <col min="1794" max="1794" width="9.44140625" style="69" customWidth="1"/>
    <col min="1795" max="1795" width="10" style="69" customWidth="1"/>
    <col min="1796" max="1796" width="8.109375" style="69" customWidth="1"/>
    <col min="1797" max="1797" width="8.77734375" style="69" customWidth="1"/>
    <col min="1798" max="1798" width="9.109375" style="69" customWidth="1"/>
    <col min="1799" max="1799" width="11.109375" style="69" customWidth="1"/>
    <col min="1800" max="1800" width="8.33203125" style="69" customWidth="1"/>
    <col min="1801" max="1802" width="8.6640625" style="69" customWidth="1"/>
    <col min="1803" max="1803" width="9.6640625" style="69" customWidth="1"/>
    <col min="1804" max="1804" width="6" style="69" customWidth="1"/>
    <col min="1805" max="1805" width="15.88671875" style="69" customWidth="1"/>
    <col min="1806" max="2041" width="9" style="69"/>
    <col min="2042" max="2042" width="4.33203125" style="69" customWidth="1"/>
    <col min="2043" max="2043" width="31.33203125" style="69" customWidth="1"/>
    <col min="2044" max="2044" width="8.44140625" style="69" customWidth="1"/>
    <col min="2045" max="2045" width="10.44140625" style="69" customWidth="1"/>
    <col min="2046" max="2046" width="10.109375" style="69" customWidth="1"/>
    <col min="2047" max="2047" width="9.44140625" style="69" customWidth="1"/>
    <col min="2048" max="2048" width="10.21875" style="69" customWidth="1"/>
    <col min="2049" max="2049" width="8.77734375" style="69" customWidth="1"/>
    <col min="2050" max="2050" width="9.44140625" style="69" customWidth="1"/>
    <col min="2051" max="2051" width="10" style="69" customWidth="1"/>
    <col min="2052" max="2052" width="8.109375" style="69" customWidth="1"/>
    <col min="2053" max="2053" width="8.77734375" style="69" customWidth="1"/>
    <col min="2054" max="2054" width="9.109375" style="69" customWidth="1"/>
    <col min="2055" max="2055" width="11.109375" style="69" customWidth="1"/>
    <col min="2056" max="2056" width="8.33203125" style="69" customWidth="1"/>
    <col min="2057" max="2058" width="8.6640625" style="69" customWidth="1"/>
    <col min="2059" max="2059" width="9.6640625" style="69" customWidth="1"/>
    <col min="2060" max="2060" width="6" style="69" customWidth="1"/>
    <col min="2061" max="2061" width="15.88671875" style="69" customWidth="1"/>
    <col min="2062" max="2297" width="9" style="69"/>
    <col min="2298" max="2298" width="4.33203125" style="69" customWidth="1"/>
    <col min="2299" max="2299" width="31.33203125" style="69" customWidth="1"/>
    <col min="2300" max="2300" width="8.44140625" style="69" customWidth="1"/>
    <col min="2301" max="2301" width="10.44140625" style="69" customWidth="1"/>
    <col min="2302" max="2302" width="10.109375" style="69" customWidth="1"/>
    <col min="2303" max="2303" width="9.44140625" style="69" customWidth="1"/>
    <col min="2304" max="2304" width="10.21875" style="69" customWidth="1"/>
    <col min="2305" max="2305" width="8.77734375" style="69" customWidth="1"/>
    <col min="2306" max="2306" width="9.44140625" style="69" customWidth="1"/>
    <col min="2307" max="2307" width="10" style="69" customWidth="1"/>
    <col min="2308" max="2308" width="8.109375" style="69" customWidth="1"/>
    <col min="2309" max="2309" width="8.77734375" style="69" customWidth="1"/>
    <col min="2310" max="2310" width="9.109375" style="69" customWidth="1"/>
    <col min="2311" max="2311" width="11.109375" style="69" customWidth="1"/>
    <col min="2312" max="2312" width="8.33203125" style="69" customWidth="1"/>
    <col min="2313" max="2314" width="8.6640625" style="69" customWidth="1"/>
    <col min="2315" max="2315" width="9.6640625" style="69" customWidth="1"/>
    <col min="2316" max="2316" width="6" style="69" customWidth="1"/>
    <col min="2317" max="2317" width="15.88671875" style="69" customWidth="1"/>
    <col min="2318" max="2553" width="9" style="69"/>
    <col min="2554" max="2554" width="4.33203125" style="69" customWidth="1"/>
    <col min="2555" max="2555" width="31.33203125" style="69" customWidth="1"/>
    <col min="2556" max="2556" width="8.44140625" style="69" customWidth="1"/>
    <col min="2557" max="2557" width="10.44140625" style="69" customWidth="1"/>
    <col min="2558" max="2558" width="10.109375" style="69" customWidth="1"/>
    <col min="2559" max="2559" width="9.44140625" style="69" customWidth="1"/>
    <col min="2560" max="2560" width="10.21875" style="69" customWidth="1"/>
    <col min="2561" max="2561" width="8.77734375" style="69" customWidth="1"/>
    <col min="2562" max="2562" width="9.44140625" style="69" customWidth="1"/>
    <col min="2563" max="2563" width="10" style="69" customWidth="1"/>
    <col min="2564" max="2564" width="8.109375" style="69" customWidth="1"/>
    <col min="2565" max="2565" width="8.77734375" style="69" customWidth="1"/>
    <col min="2566" max="2566" width="9.109375" style="69" customWidth="1"/>
    <col min="2567" max="2567" width="11.109375" style="69" customWidth="1"/>
    <col min="2568" max="2568" width="8.33203125" style="69" customWidth="1"/>
    <col min="2569" max="2570" width="8.6640625" style="69" customWidth="1"/>
    <col min="2571" max="2571" width="9.6640625" style="69" customWidth="1"/>
    <col min="2572" max="2572" width="6" style="69" customWidth="1"/>
    <col min="2573" max="2573" width="15.88671875" style="69" customWidth="1"/>
    <col min="2574" max="2809" width="9" style="69"/>
    <col min="2810" max="2810" width="4.33203125" style="69" customWidth="1"/>
    <col min="2811" max="2811" width="31.33203125" style="69" customWidth="1"/>
    <col min="2812" max="2812" width="8.44140625" style="69" customWidth="1"/>
    <col min="2813" max="2813" width="10.44140625" style="69" customWidth="1"/>
    <col min="2814" max="2814" width="10.109375" style="69" customWidth="1"/>
    <col min="2815" max="2815" width="9.44140625" style="69" customWidth="1"/>
    <col min="2816" max="2816" width="10.21875" style="69" customWidth="1"/>
    <col min="2817" max="2817" width="8.77734375" style="69" customWidth="1"/>
    <col min="2818" max="2818" width="9.44140625" style="69" customWidth="1"/>
    <col min="2819" max="2819" width="10" style="69" customWidth="1"/>
    <col min="2820" max="2820" width="8.109375" style="69" customWidth="1"/>
    <col min="2821" max="2821" width="8.77734375" style="69" customWidth="1"/>
    <col min="2822" max="2822" width="9.109375" style="69" customWidth="1"/>
    <col min="2823" max="2823" width="11.109375" style="69" customWidth="1"/>
    <col min="2824" max="2824" width="8.33203125" style="69" customWidth="1"/>
    <col min="2825" max="2826" width="8.6640625" style="69" customWidth="1"/>
    <col min="2827" max="2827" width="9.6640625" style="69" customWidth="1"/>
    <col min="2828" max="2828" width="6" style="69" customWidth="1"/>
    <col min="2829" max="2829" width="15.88671875" style="69" customWidth="1"/>
    <col min="2830" max="3065" width="9" style="69"/>
    <col min="3066" max="3066" width="4.33203125" style="69" customWidth="1"/>
    <col min="3067" max="3067" width="31.33203125" style="69" customWidth="1"/>
    <col min="3068" max="3068" width="8.44140625" style="69" customWidth="1"/>
    <col min="3069" max="3069" width="10.44140625" style="69" customWidth="1"/>
    <col min="3070" max="3070" width="10.109375" style="69" customWidth="1"/>
    <col min="3071" max="3071" width="9.44140625" style="69" customWidth="1"/>
    <col min="3072" max="3072" width="10.21875" style="69" customWidth="1"/>
    <col min="3073" max="3073" width="8.77734375" style="69" customWidth="1"/>
    <col min="3074" max="3074" width="9.44140625" style="69" customWidth="1"/>
    <col min="3075" max="3075" width="10" style="69" customWidth="1"/>
    <col min="3076" max="3076" width="8.109375" style="69" customWidth="1"/>
    <col min="3077" max="3077" width="8.77734375" style="69" customWidth="1"/>
    <col min="3078" max="3078" width="9.109375" style="69" customWidth="1"/>
    <col min="3079" max="3079" width="11.109375" style="69" customWidth="1"/>
    <col min="3080" max="3080" width="8.33203125" style="69" customWidth="1"/>
    <col min="3081" max="3082" width="8.6640625" style="69" customWidth="1"/>
    <col min="3083" max="3083" width="9.6640625" style="69" customWidth="1"/>
    <col min="3084" max="3084" width="6" style="69" customWidth="1"/>
    <col min="3085" max="3085" width="15.88671875" style="69" customWidth="1"/>
    <col min="3086" max="3321" width="9" style="69"/>
    <col min="3322" max="3322" width="4.33203125" style="69" customWidth="1"/>
    <col min="3323" max="3323" width="31.33203125" style="69" customWidth="1"/>
    <col min="3324" max="3324" width="8.44140625" style="69" customWidth="1"/>
    <col min="3325" max="3325" width="10.44140625" style="69" customWidth="1"/>
    <col min="3326" max="3326" width="10.109375" style="69" customWidth="1"/>
    <col min="3327" max="3327" width="9.44140625" style="69" customWidth="1"/>
    <col min="3328" max="3328" width="10.21875" style="69" customWidth="1"/>
    <col min="3329" max="3329" width="8.77734375" style="69" customWidth="1"/>
    <col min="3330" max="3330" width="9.44140625" style="69" customWidth="1"/>
    <col min="3331" max="3331" width="10" style="69" customWidth="1"/>
    <col min="3332" max="3332" width="8.109375" style="69" customWidth="1"/>
    <col min="3333" max="3333" width="8.77734375" style="69" customWidth="1"/>
    <col min="3334" max="3334" width="9.109375" style="69" customWidth="1"/>
    <col min="3335" max="3335" width="11.109375" style="69" customWidth="1"/>
    <col min="3336" max="3336" width="8.33203125" style="69" customWidth="1"/>
    <col min="3337" max="3338" width="8.6640625" style="69" customWidth="1"/>
    <col min="3339" max="3339" width="9.6640625" style="69" customWidth="1"/>
    <col min="3340" max="3340" width="6" style="69" customWidth="1"/>
    <col min="3341" max="3341" width="15.88671875" style="69" customWidth="1"/>
    <col min="3342" max="3577" width="9" style="69"/>
    <col min="3578" max="3578" width="4.33203125" style="69" customWidth="1"/>
    <col min="3579" max="3579" width="31.33203125" style="69" customWidth="1"/>
    <col min="3580" max="3580" width="8.44140625" style="69" customWidth="1"/>
    <col min="3581" max="3581" width="10.44140625" style="69" customWidth="1"/>
    <col min="3582" max="3582" width="10.109375" style="69" customWidth="1"/>
    <col min="3583" max="3583" width="9.44140625" style="69" customWidth="1"/>
    <col min="3584" max="3584" width="10.21875" style="69" customWidth="1"/>
    <col min="3585" max="3585" width="8.77734375" style="69" customWidth="1"/>
    <col min="3586" max="3586" width="9.44140625" style="69" customWidth="1"/>
    <col min="3587" max="3587" width="10" style="69" customWidth="1"/>
    <col min="3588" max="3588" width="8.109375" style="69" customWidth="1"/>
    <col min="3589" max="3589" width="8.77734375" style="69" customWidth="1"/>
    <col min="3590" max="3590" width="9.109375" style="69" customWidth="1"/>
    <col min="3591" max="3591" width="11.109375" style="69" customWidth="1"/>
    <col min="3592" max="3592" width="8.33203125" style="69" customWidth="1"/>
    <col min="3593" max="3594" width="8.6640625" style="69" customWidth="1"/>
    <col min="3595" max="3595" width="9.6640625" style="69" customWidth="1"/>
    <col min="3596" max="3596" width="6" style="69" customWidth="1"/>
    <col min="3597" max="3597" width="15.88671875" style="69" customWidth="1"/>
    <col min="3598" max="3833" width="9" style="69"/>
    <col min="3834" max="3834" width="4.33203125" style="69" customWidth="1"/>
    <col min="3835" max="3835" width="31.33203125" style="69" customWidth="1"/>
    <col min="3836" max="3836" width="8.44140625" style="69" customWidth="1"/>
    <col min="3837" max="3837" width="10.44140625" style="69" customWidth="1"/>
    <col min="3838" max="3838" width="10.109375" style="69" customWidth="1"/>
    <col min="3839" max="3839" width="9.44140625" style="69" customWidth="1"/>
    <col min="3840" max="3840" width="10.21875" style="69" customWidth="1"/>
    <col min="3841" max="3841" width="8.77734375" style="69" customWidth="1"/>
    <col min="3842" max="3842" width="9.44140625" style="69" customWidth="1"/>
    <col min="3843" max="3843" width="10" style="69" customWidth="1"/>
    <col min="3844" max="3844" width="8.109375" style="69" customWidth="1"/>
    <col min="3845" max="3845" width="8.77734375" style="69" customWidth="1"/>
    <col min="3846" max="3846" width="9.109375" style="69" customWidth="1"/>
    <col min="3847" max="3847" width="11.109375" style="69" customWidth="1"/>
    <col min="3848" max="3848" width="8.33203125" style="69" customWidth="1"/>
    <col min="3849" max="3850" width="8.6640625" style="69" customWidth="1"/>
    <col min="3851" max="3851" width="9.6640625" style="69" customWidth="1"/>
    <col min="3852" max="3852" width="6" style="69" customWidth="1"/>
    <col min="3853" max="3853" width="15.88671875" style="69" customWidth="1"/>
    <col min="3854" max="4089" width="9" style="69"/>
    <col min="4090" max="4090" width="4.33203125" style="69" customWidth="1"/>
    <col min="4091" max="4091" width="31.33203125" style="69" customWidth="1"/>
    <col min="4092" max="4092" width="8.44140625" style="69" customWidth="1"/>
    <col min="4093" max="4093" width="10.44140625" style="69" customWidth="1"/>
    <col min="4094" max="4094" width="10.109375" style="69" customWidth="1"/>
    <col min="4095" max="4095" width="9.44140625" style="69" customWidth="1"/>
    <col min="4096" max="4096" width="10.21875" style="69" customWidth="1"/>
    <col min="4097" max="4097" width="8.77734375" style="69" customWidth="1"/>
    <col min="4098" max="4098" width="9.44140625" style="69" customWidth="1"/>
    <col min="4099" max="4099" width="10" style="69" customWidth="1"/>
    <col min="4100" max="4100" width="8.109375" style="69" customWidth="1"/>
    <col min="4101" max="4101" width="8.77734375" style="69" customWidth="1"/>
    <col min="4102" max="4102" width="9.109375" style="69" customWidth="1"/>
    <col min="4103" max="4103" width="11.109375" style="69" customWidth="1"/>
    <col min="4104" max="4104" width="8.33203125" style="69" customWidth="1"/>
    <col min="4105" max="4106" width="8.6640625" style="69" customWidth="1"/>
    <col min="4107" max="4107" width="9.6640625" style="69" customWidth="1"/>
    <col min="4108" max="4108" width="6" style="69" customWidth="1"/>
    <col min="4109" max="4109" width="15.88671875" style="69" customWidth="1"/>
    <col min="4110" max="4345" width="9" style="69"/>
    <col min="4346" max="4346" width="4.33203125" style="69" customWidth="1"/>
    <col min="4347" max="4347" width="31.33203125" style="69" customWidth="1"/>
    <col min="4348" max="4348" width="8.44140625" style="69" customWidth="1"/>
    <col min="4349" max="4349" width="10.44140625" style="69" customWidth="1"/>
    <col min="4350" max="4350" width="10.109375" style="69" customWidth="1"/>
    <col min="4351" max="4351" width="9.44140625" style="69" customWidth="1"/>
    <col min="4352" max="4352" width="10.21875" style="69" customWidth="1"/>
    <col min="4353" max="4353" width="8.77734375" style="69" customWidth="1"/>
    <col min="4354" max="4354" width="9.44140625" style="69" customWidth="1"/>
    <col min="4355" max="4355" width="10" style="69" customWidth="1"/>
    <col min="4356" max="4356" width="8.109375" style="69" customWidth="1"/>
    <col min="4357" max="4357" width="8.77734375" style="69" customWidth="1"/>
    <col min="4358" max="4358" width="9.109375" style="69" customWidth="1"/>
    <col min="4359" max="4359" width="11.109375" style="69" customWidth="1"/>
    <col min="4360" max="4360" width="8.33203125" style="69" customWidth="1"/>
    <col min="4361" max="4362" width="8.6640625" style="69" customWidth="1"/>
    <col min="4363" max="4363" width="9.6640625" style="69" customWidth="1"/>
    <col min="4364" max="4364" width="6" style="69" customWidth="1"/>
    <col min="4365" max="4365" width="15.88671875" style="69" customWidth="1"/>
    <col min="4366" max="4601" width="9" style="69"/>
    <col min="4602" max="4602" width="4.33203125" style="69" customWidth="1"/>
    <col min="4603" max="4603" width="31.33203125" style="69" customWidth="1"/>
    <col min="4604" max="4604" width="8.44140625" style="69" customWidth="1"/>
    <col min="4605" max="4605" width="10.44140625" style="69" customWidth="1"/>
    <col min="4606" max="4606" width="10.109375" style="69" customWidth="1"/>
    <col min="4607" max="4607" width="9.44140625" style="69" customWidth="1"/>
    <col min="4608" max="4608" width="10.21875" style="69" customWidth="1"/>
    <col min="4609" max="4609" width="8.77734375" style="69" customWidth="1"/>
    <col min="4610" max="4610" width="9.44140625" style="69" customWidth="1"/>
    <col min="4611" max="4611" width="10" style="69" customWidth="1"/>
    <col min="4612" max="4612" width="8.109375" style="69" customWidth="1"/>
    <col min="4613" max="4613" width="8.77734375" style="69" customWidth="1"/>
    <col min="4614" max="4614" width="9.109375" style="69" customWidth="1"/>
    <col min="4615" max="4615" width="11.109375" style="69" customWidth="1"/>
    <col min="4616" max="4616" width="8.33203125" style="69" customWidth="1"/>
    <col min="4617" max="4618" width="8.6640625" style="69" customWidth="1"/>
    <col min="4619" max="4619" width="9.6640625" style="69" customWidth="1"/>
    <col min="4620" max="4620" width="6" style="69" customWidth="1"/>
    <col min="4621" max="4621" width="15.88671875" style="69" customWidth="1"/>
    <col min="4622" max="4857" width="9" style="69"/>
    <col min="4858" max="4858" width="4.33203125" style="69" customWidth="1"/>
    <col min="4859" max="4859" width="31.33203125" style="69" customWidth="1"/>
    <col min="4860" max="4860" width="8.44140625" style="69" customWidth="1"/>
    <col min="4861" max="4861" width="10.44140625" style="69" customWidth="1"/>
    <col min="4862" max="4862" width="10.109375" style="69" customWidth="1"/>
    <col min="4863" max="4863" width="9.44140625" style="69" customWidth="1"/>
    <col min="4864" max="4864" width="10.21875" style="69" customWidth="1"/>
    <col min="4865" max="4865" width="8.77734375" style="69" customWidth="1"/>
    <col min="4866" max="4866" width="9.44140625" style="69" customWidth="1"/>
    <col min="4867" max="4867" width="10" style="69" customWidth="1"/>
    <col min="4868" max="4868" width="8.109375" style="69" customWidth="1"/>
    <col min="4869" max="4869" width="8.77734375" style="69" customWidth="1"/>
    <col min="4870" max="4870" width="9.109375" style="69" customWidth="1"/>
    <col min="4871" max="4871" width="11.109375" style="69" customWidth="1"/>
    <col min="4872" max="4872" width="8.33203125" style="69" customWidth="1"/>
    <col min="4873" max="4874" width="8.6640625" style="69" customWidth="1"/>
    <col min="4875" max="4875" width="9.6640625" style="69" customWidth="1"/>
    <col min="4876" max="4876" width="6" style="69" customWidth="1"/>
    <col min="4877" max="4877" width="15.88671875" style="69" customWidth="1"/>
    <col min="4878" max="5113" width="9" style="69"/>
    <col min="5114" max="5114" width="4.33203125" style="69" customWidth="1"/>
    <col min="5115" max="5115" width="31.33203125" style="69" customWidth="1"/>
    <col min="5116" max="5116" width="8.44140625" style="69" customWidth="1"/>
    <col min="5117" max="5117" width="10.44140625" style="69" customWidth="1"/>
    <col min="5118" max="5118" width="10.109375" style="69" customWidth="1"/>
    <col min="5119" max="5119" width="9.44140625" style="69" customWidth="1"/>
    <col min="5120" max="5120" width="10.21875" style="69" customWidth="1"/>
    <col min="5121" max="5121" width="8.77734375" style="69" customWidth="1"/>
    <col min="5122" max="5122" width="9.44140625" style="69" customWidth="1"/>
    <col min="5123" max="5123" width="10" style="69" customWidth="1"/>
    <col min="5124" max="5124" width="8.109375" style="69" customWidth="1"/>
    <col min="5125" max="5125" width="8.77734375" style="69" customWidth="1"/>
    <col min="5126" max="5126" width="9.109375" style="69" customWidth="1"/>
    <col min="5127" max="5127" width="11.109375" style="69" customWidth="1"/>
    <col min="5128" max="5128" width="8.33203125" style="69" customWidth="1"/>
    <col min="5129" max="5130" width="8.6640625" style="69" customWidth="1"/>
    <col min="5131" max="5131" width="9.6640625" style="69" customWidth="1"/>
    <col min="5132" max="5132" width="6" style="69" customWidth="1"/>
    <col min="5133" max="5133" width="15.88671875" style="69" customWidth="1"/>
    <col min="5134" max="5369" width="9" style="69"/>
    <col min="5370" max="5370" width="4.33203125" style="69" customWidth="1"/>
    <col min="5371" max="5371" width="31.33203125" style="69" customWidth="1"/>
    <col min="5372" max="5372" width="8.44140625" style="69" customWidth="1"/>
    <col min="5373" max="5373" width="10.44140625" style="69" customWidth="1"/>
    <col min="5374" max="5374" width="10.109375" style="69" customWidth="1"/>
    <col min="5375" max="5375" width="9.44140625" style="69" customWidth="1"/>
    <col min="5376" max="5376" width="10.21875" style="69" customWidth="1"/>
    <col min="5377" max="5377" width="8.77734375" style="69" customWidth="1"/>
    <col min="5378" max="5378" width="9.44140625" style="69" customWidth="1"/>
    <col min="5379" max="5379" width="10" style="69" customWidth="1"/>
    <col min="5380" max="5380" width="8.109375" style="69" customWidth="1"/>
    <col min="5381" max="5381" width="8.77734375" style="69" customWidth="1"/>
    <col min="5382" max="5382" width="9.109375" style="69" customWidth="1"/>
    <col min="5383" max="5383" width="11.109375" style="69" customWidth="1"/>
    <col min="5384" max="5384" width="8.33203125" style="69" customWidth="1"/>
    <col min="5385" max="5386" width="8.6640625" style="69" customWidth="1"/>
    <col min="5387" max="5387" width="9.6640625" style="69" customWidth="1"/>
    <col min="5388" max="5388" width="6" style="69" customWidth="1"/>
    <col min="5389" max="5389" width="15.88671875" style="69" customWidth="1"/>
    <col min="5390" max="5625" width="9" style="69"/>
    <col min="5626" max="5626" width="4.33203125" style="69" customWidth="1"/>
    <col min="5627" max="5627" width="31.33203125" style="69" customWidth="1"/>
    <col min="5628" max="5628" width="8.44140625" style="69" customWidth="1"/>
    <col min="5629" max="5629" width="10.44140625" style="69" customWidth="1"/>
    <col min="5630" max="5630" width="10.109375" style="69" customWidth="1"/>
    <col min="5631" max="5631" width="9.44140625" style="69" customWidth="1"/>
    <col min="5632" max="5632" width="10.21875" style="69" customWidth="1"/>
    <col min="5633" max="5633" width="8.77734375" style="69" customWidth="1"/>
    <col min="5634" max="5634" width="9.44140625" style="69" customWidth="1"/>
    <col min="5635" max="5635" width="10" style="69" customWidth="1"/>
    <col min="5636" max="5636" width="8.109375" style="69" customWidth="1"/>
    <col min="5637" max="5637" width="8.77734375" style="69" customWidth="1"/>
    <col min="5638" max="5638" width="9.109375" style="69" customWidth="1"/>
    <col min="5639" max="5639" width="11.109375" style="69" customWidth="1"/>
    <col min="5640" max="5640" width="8.33203125" style="69" customWidth="1"/>
    <col min="5641" max="5642" width="8.6640625" style="69" customWidth="1"/>
    <col min="5643" max="5643" width="9.6640625" style="69" customWidth="1"/>
    <col min="5644" max="5644" width="6" style="69" customWidth="1"/>
    <col min="5645" max="5645" width="15.88671875" style="69" customWidth="1"/>
    <col min="5646" max="5881" width="9" style="69"/>
    <col min="5882" max="5882" width="4.33203125" style="69" customWidth="1"/>
    <col min="5883" max="5883" width="31.33203125" style="69" customWidth="1"/>
    <col min="5884" max="5884" width="8.44140625" style="69" customWidth="1"/>
    <col min="5885" max="5885" width="10.44140625" style="69" customWidth="1"/>
    <col min="5886" max="5886" width="10.109375" style="69" customWidth="1"/>
    <col min="5887" max="5887" width="9.44140625" style="69" customWidth="1"/>
    <col min="5888" max="5888" width="10.21875" style="69" customWidth="1"/>
    <col min="5889" max="5889" width="8.77734375" style="69" customWidth="1"/>
    <col min="5890" max="5890" width="9.44140625" style="69" customWidth="1"/>
    <col min="5891" max="5891" width="10" style="69" customWidth="1"/>
    <col min="5892" max="5892" width="8.109375" style="69" customWidth="1"/>
    <col min="5893" max="5893" width="8.77734375" style="69" customWidth="1"/>
    <col min="5894" max="5894" width="9.109375" style="69" customWidth="1"/>
    <col min="5895" max="5895" width="11.109375" style="69" customWidth="1"/>
    <col min="5896" max="5896" width="8.33203125" style="69" customWidth="1"/>
    <col min="5897" max="5898" width="8.6640625" style="69" customWidth="1"/>
    <col min="5899" max="5899" width="9.6640625" style="69" customWidth="1"/>
    <col min="5900" max="5900" width="6" style="69" customWidth="1"/>
    <col min="5901" max="5901" width="15.88671875" style="69" customWidth="1"/>
    <col min="5902" max="6137" width="9" style="69"/>
    <col min="6138" max="6138" width="4.33203125" style="69" customWidth="1"/>
    <col min="6139" max="6139" width="31.33203125" style="69" customWidth="1"/>
    <col min="6140" max="6140" width="8.44140625" style="69" customWidth="1"/>
    <col min="6141" max="6141" width="10.44140625" style="69" customWidth="1"/>
    <col min="6142" max="6142" width="10.109375" style="69" customWidth="1"/>
    <col min="6143" max="6143" width="9.44140625" style="69" customWidth="1"/>
    <col min="6144" max="6144" width="10.21875" style="69" customWidth="1"/>
    <col min="6145" max="6145" width="8.77734375" style="69" customWidth="1"/>
    <col min="6146" max="6146" width="9.44140625" style="69" customWidth="1"/>
    <col min="6147" max="6147" width="10" style="69" customWidth="1"/>
    <col min="6148" max="6148" width="8.109375" style="69" customWidth="1"/>
    <col min="6149" max="6149" width="8.77734375" style="69" customWidth="1"/>
    <col min="6150" max="6150" width="9.109375" style="69" customWidth="1"/>
    <col min="6151" max="6151" width="11.109375" style="69" customWidth="1"/>
    <col min="6152" max="6152" width="8.33203125" style="69" customWidth="1"/>
    <col min="6153" max="6154" width="8.6640625" style="69" customWidth="1"/>
    <col min="6155" max="6155" width="9.6640625" style="69" customWidth="1"/>
    <col min="6156" max="6156" width="6" style="69" customWidth="1"/>
    <col min="6157" max="6157" width="15.88671875" style="69" customWidth="1"/>
    <col min="6158" max="6393" width="9" style="69"/>
    <col min="6394" max="6394" width="4.33203125" style="69" customWidth="1"/>
    <col min="6395" max="6395" width="31.33203125" style="69" customWidth="1"/>
    <col min="6396" max="6396" width="8.44140625" style="69" customWidth="1"/>
    <col min="6397" max="6397" width="10.44140625" style="69" customWidth="1"/>
    <col min="6398" max="6398" width="10.109375" style="69" customWidth="1"/>
    <col min="6399" max="6399" width="9.44140625" style="69" customWidth="1"/>
    <col min="6400" max="6400" width="10.21875" style="69" customWidth="1"/>
    <col min="6401" max="6401" width="8.77734375" style="69" customWidth="1"/>
    <col min="6402" max="6402" width="9.44140625" style="69" customWidth="1"/>
    <col min="6403" max="6403" width="10" style="69" customWidth="1"/>
    <col min="6404" max="6404" width="8.109375" style="69" customWidth="1"/>
    <col min="6405" max="6405" width="8.77734375" style="69" customWidth="1"/>
    <col min="6406" max="6406" width="9.109375" style="69" customWidth="1"/>
    <col min="6407" max="6407" width="11.109375" style="69" customWidth="1"/>
    <col min="6408" max="6408" width="8.33203125" style="69" customWidth="1"/>
    <col min="6409" max="6410" width="8.6640625" style="69" customWidth="1"/>
    <col min="6411" max="6411" width="9.6640625" style="69" customWidth="1"/>
    <col min="6412" max="6412" width="6" style="69" customWidth="1"/>
    <col min="6413" max="6413" width="15.88671875" style="69" customWidth="1"/>
    <col min="6414" max="6649" width="9" style="69"/>
    <col min="6650" max="6650" width="4.33203125" style="69" customWidth="1"/>
    <col min="6651" max="6651" width="31.33203125" style="69" customWidth="1"/>
    <col min="6652" max="6652" width="8.44140625" style="69" customWidth="1"/>
    <col min="6653" max="6653" width="10.44140625" style="69" customWidth="1"/>
    <col min="6654" max="6654" width="10.109375" style="69" customWidth="1"/>
    <col min="6655" max="6655" width="9.44140625" style="69" customWidth="1"/>
    <col min="6656" max="6656" width="10.21875" style="69" customWidth="1"/>
    <col min="6657" max="6657" width="8.77734375" style="69" customWidth="1"/>
    <col min="6658" max="6658" width="9.44140625" style="69" customWidth="1"/>
    <col min="6659" max="6659" width="10" style="69" customWidth="1"/>
    <col min="6660" max="6660" width="8.109375" style="69" customWidth="1"/>
    <col min="6661" max="6661" width="8.77734375" style="69" customWidth="1"/>
    <col min="6662" max="6662" width="9.109375" style="69" customWidth="1"/>
    <col min="6663" max="6663" width="11.109375" style="69" customWidth="1"/>
    <col min="6664" max="6664" width="8.33203125" style="69" customWidth="1"/>
    <col min="6665" max="6666" width="8.6640625" style="69" customWidth="1"/>
    <col min="6667" max="6667" width="9.6640625" style="69" customWidth="1"/>
    <col min="6668" max="6668" width="6" style="69" customWidth="1"/>
    <col min="6669" max="6669" width="15.88671875" style="69" customWidth="1"/>
    <col min="6670" max="6905" width="9" style="69"/>
    <col min="6906" max="6906" width="4.33203125" style="69" customWidth="1"/>
    <col min="6907" max="6907" width="31.33203125" style="69" customWidth="1"/>
    <col min="6908" max="6908" width="8.44140625" style="69" customWidth="1"/>
    <col min="6909" max="6909" width="10.44140625" style="69" customWidth="1"/>
    <col min="6910" max="6910" width="10.109375" style="69" customWidth="1"/>
    <col min="6911" max="6911" width="9.44140625" style="69" customWidth="1"/>
    <col min="6912" max="6912" width="10.21875" style="69" customWidth="1"/>
    <col min="6913" max="6913" width="8.77734375" style="69" customWidth="1"/>
    <col min="6914" max="6914" width="9.44140625" style="69" customWidth="1"/>
    <col min="6915" max="6915" width="10" style="69" customWidth="1"/>
    <col min="6916" max="6916" width="8.109375" style="69" customWidth="1"/>
    <col min="6917" max="6917" width="8.77734375" style="69" customWidth="1"/>
    <col min="6918" max="6918" width="9.109375" style="69" customWidth="1"/>
    <col min="6919" max="6919" width="11.109375" style="69" customWidth="1"/>
    <col min="6920" max="6920" width="8.33203125" style="69" customWidth="1"/>
    <col min="6921" max="6922" width="8.6640625" style="69" customWidth="1"/>
    <col min="6923" max="6923" width="9.6640625" style="69" customWidth="1"/>
    <col min="6924" max="6924" width="6" style="69" customWidth="1"/>
    <col min="6925" max="6925" width="15.88671875" style="69" customWidth="1"/>
    <col min="6926" max="7161" width="9" style="69"/>
    <col min="7162" max="7162" width="4.33203125" style="69" customWidth="1"/>
    <col min="7163" max="7163" width="31.33203125" style="69" customWidth="1"/>
    <col min="7164" max="7164" width="8.44140625" style="69" customWidth="1"/>
    <col min="7165" max="7165" width="10.44140625" style="69" customWidth="1"/>
    <col min="7166" max="7166" width="10.109375" style="69" customWidth="1"/>
    <col min="7167" max="7167" width="9.44140625" style="69" customWidth="1"/>
    <col min="7168" max="7168" width="10.21875" style="69" customWidth="1"/>
    <col min="7169" max="7169" width="8.77734375" style="69" customWidth="1"/>
    <col min="7170" max="7170" width="9.44140625" style="69" customWidth="1"/>
    <col min="7171" max="7171" width="10" style="69" customWidth="1"/>
    <col min="7172" max="7172" width="8.109375" style="69" customWidth="1"/>
    <col min="7173" max="7173" width="8.77734375" style="69" customWidth="1"/>
    <col min="7174" max="7174" width="9.109375" style="69" customWidth="1"/>
    <col min="7175" max="7175" width="11.109375" style="69" customWidth="1"/>
    <col min="7176" max="7176" width="8.33203125" style="69" customWidth="1"/>
    <col min="7177" max="7178" width="8.6640625" style="69" customWidth="1"/>
    <col min="7179" max="7179" width="9.6640625" style="69" customWidth="1"/>
    <col min="7180" max="7180" width="6" style="69" customWidth="1"/>
    <col min="7181" max="7181" width="15.88671875" style="69" customWidth="1"/>
    <col min="7182" max="7417" width="9" style="69"/>
    <col min="7418" max="7418" width="4.33203125" style="69" customWidth="1"/>
    <col min="7419" max="7419" width="31.33203125" style="69" customWidth="1"/>
    <col min="7420" max="7420" width="8.44140625" style="69" customWidth="1"/>
    <col min="7421" max="7421" width="10.44140625" style="69" customWidth="1"/>
    <col min="7422" max="7422" width="10.109375" style="69" customWidth="1"/>
    <col min="7423" max="7423" width="9.44140625" style="69" customWidth="1"/>
    <col min="7424" max="7424" width="10.21875" style="69" customWidth="1"/>
    <col min="7425" max="7425" width="8.77734375" style="69" customWidth="1"/>
    <col min="7426" max="7426" width="9.44140625" style="69" customWidth="1"/>
    <col min="7427" max="7427" width="10" style="69" customWidth="1"/>
    <col min="7428" max="7428" width="8.109375" style="69" customWidth="1"/>
    <col min="7429" max="7429" width="8.77734375" style="69" customWidth="1"/>
    <col min="7430" max="7430" width="9.109375" style="69" customWidth="1"/>
    <col min="7431" max="7431" width="11.109375" style="69" customWidth="1"/>
    <col min="7432" max="7432" width="8.33203125" style="69" customWidth="1"/>
    <col min="7433" max="7434" width="8.6640625" style="69" customWidth="1"/>
    <col min="7435" max="7435" width="9.6640625" style="69" customWidth="1"/>
    <col min="7436" max="7436" width="6" style="69" customWidth="1"/>
    <col min="7437" max="7437" width="15.88671875" style="69" customWidth="1"/>
    <col min="7438" max="7673" width="9" style="69"/>
    <col min="7674" max="7674" width="4.33203125" style="69" customWidth="1"/>
    <col min="7675" max="7675" width="31.33203125" style="69" customWidth="1"/>
    <col min="7676" max="7676" width="8.44140625" style="69" customWidth="1"/>
    <col min="7677" max="7677" width="10.44140625" style="69" customWidth="1"/>
    <col min="7678" max="7678" width="10.109375" style="69" customWidth="1"/>
    <col min="7679" max="7679" width="9.44140625" style="69" customWidth="1"/>
    <col min="7680" max="7680" width="10.21875" style="69" customWidth="1"/>
    <col min="7681" max="7681" width="8.77734375" style="69" customWidth="1"/>
    <col min="7682" max="7682" width="9.44140625" style="69" customWidth="1"/>
    <col min="7683" max="7683" width="10" style="69" customWidth="1"/>
    <col min="7684" max="7684" width="8.109375" style="69" customWidth="1"/>
    <col min="7685" max="7685" width="8.77734375" style="69" customWidth="1"/>
    <col min="7686" max="7686" width="9.109375" style="69" customWidth="1"/>
    <col min="7687" max="7687" width="11.109375" style="69" customWidth="1"/>
    <col min="7688" max="7688" width="8.33203125" style="69" customWidth="1"/>
    <col min="7689" max="7690" width="8.6640625" style="69" customWidth="1"/>
    <col min="7691" max="7691" width="9.6640625" style="69" customWidth="1"/>
    <col min="7692" max="7692" width="6" style="69" customWidth="1"/>
    <col min="7693" max="7693" width="15.88671875" style="69" customWidth="1"/>
    <col min="7694" max="7929" width="9" style="69"/>
    <col min="7930" max="7930" width="4.33203125" style="69" customWidth="1"/>
    <col min="7931" max="7931" width="31.33203125" style="69" customWidth="1"/>
    <col min="7932" max="7932" width="8.44140625" style="69" customWidth="1"/>
    <col min="7933" max="7933" width="10.44140625" style="69" customWidth="1"/>
    <col min="7934" max="7934" width="10.109375" style="69" customWidth="1"/>
    <col min="7935" max="7935" width="9.44140625" style="69" customWidth="1"/>
    <col min="7936" max="7936" width="10.21875" style="69" customWidth="1"/>
    <col min="7937" max="7937" width="8.77734375" style="69" customWidth="1"/>
    <col min="7938" max="7938" width="9.44140625" style="69" customWidth="1"/>
    <col min="7939" max="7939" width="10" style="69" customWidth="1"/>
    <col min="7940" max="7940" width="8.109375" style="69" customWidth="1"/>
    <col min="7941" max="7941" width="8.77734375" style="69" customWidth="1"/>
    <col min="7942" max="7942" width="9.109375" style="69" customWidth="1"/>
    <col min="7943" max="7943" width="11.109375" style="69" customWidth="1"/>
    <col min="7944" max="7944" width="8.33203125" style="69" customWidth="1"/>
    <col min="7945" max="7946" width="8.6640625" style="69" customWidth="1"/>
    <col min="7947" max="7947" width="9.6640625" style="69" customWidth="1"/>
    <col min="7948" max="7948" width="6" style="69" customWidth="1"/>
    <col min="7949" max="7949" width="15.88671875" style="69" customWidth="1"/>
    <col min="7950" max="8185" width="9" style="69"/>
    <col min="8186" max="8186" width="4.33203125" style="69" customWidth="1"/>
    <col min="8187" max="8187" width="31.33203125" style="69" customWidth="1"/>
    <col min="8188" max="8188" width="8.44140625" style="69" customWidth="1"/>
    <col min="8189" max="8189" width="10.44140625" style="69" customWidth="1"/>
    <col min="8190" max="8190" width="10.109375" style="69" customWidth="1"/>
    <col min="8191" max="8191" width="9.44140625" style="69" customWidth="1"/>
    <col min="8192" max="8192" width="10.21875" style="69" customWidth="1"/>
    <col min="8193" max="8193" width="8.77734375" style="69" customWidth="1"/>
    <col min="8194" max="8194" width="9.44140625" style="69" customWidth="1"/>
    <col min="8195" max="8195" width="10" style="69" customWidth="1"/>
    <col min="8196" max="8196" width="8.109375" style="69" customWidth="1"/>
    <col min="8197" max="8197" width="8.77734375" style="69" customWidth="1"/>
    <col min="8198" max="8198" width="9.109375" style="69" customWidth="1"/>
    <col min="8199" max="8199" width="11.109375" style="69" customWidth="1"/>
    <col min="8200" max="8200" width="8.33203125" style="69" customWidth="1"/>
    <col min="8201" max="8202" width="8.6640625" style="69" customWidth="1"/>
    <col min="8203" max="8203" width="9.6640625" style="69" customWidth="1"/>
    <col min="8204" max="8204" width="6" style="69" customWidth="1"/>
    <col min="8205" max="8205" width="15.88671875" style="69" customWidth="1"/>
    <col min="8206" max="8441" width="9" style="69"/>
    <col min="8442" max="8442" width="4.33203125" style="69" customWidth="1"/>
    <col min="8443" max="8443" width="31.33203125" style="69" customWidth="1"/>
    <col min="8444" max="8444" width="8.44140625" style="69" customWidth="1"/>
    <col min="8445" max="8445" width="10.44140625" style="69" customWidth="1"/>
    <col min="8446" max="8446" width="10.109375" style="69" customWidth="1"/>
    <col min="8447" max="8447" width="9.44140625" style="69" customWidth="1"/>
    <col min="8448" max="8448" width="10.21875" style="69" customWidth="1"/>
    <col min="8449" max="8449" width="8.77734375" style="69" customWidth="1"/>
    <col min="8450" max="8450" width="9.44140625" style="69" customWidth="1"/>
    <col min="8451" max="8451" width="10" style="69" customWidth="1"/>
    <col min="8452" max="8452" width="8.109375" style="69" customWidth="1"/>
    <col min="8453" max="8453" width="8.77734375" style="69" customWidth="1"/>
    <col min="8454" max="8454" width="9.109375" style="69" customWidth="1"/>
    <col min="8455" max="8455" width="11.109375" style="69" customWidth="1"/>
    <col min="8456" max="8456" width="8.33203125" style="69" customWidth="1"/>
    <col min="8457" max="8458" width="8.6640625" style="69" customWidth="1"/>
    <col min="8459" max="8459" width="9.6640625" style="69" customWidth="1"/>
    <col min="8460" max="8460" width="6" style="69" customWidth="1"/>
    <col min="8461" max="8461" width="15.88671875" style="69" customWidth="1"/>
    <col min="8462" max="8697" width="9" style="69"/>
    <col min="8698" max="8698" width="4.33203125" style="69" customWidth="1"/>
    <col min="8699" max="8699" width="31.33203125" style="69" customWidth="1"/>
    <col min="8700" max="8700" width="8.44140625" style="69" customWidth="1"/>
    <col min="8701" max="8701" width="10.44140625" style="69" customWidth="1"/>
    <col min="8702" max="8702" width="10.109375" style="69" customWidth="1"/>
    <col min="8703" max="8703" width="9.44140625" style="69" customWidth="1"/>
    <col min="8704" max="8704" width="10.21875" style="69" customWidth="1"/>
    <col min="8705" max="8705" width="8.77734375" style="69" customWidth="1"/>
    <col min="8706" max="8706" width="9.44140625" style="69" customWidth="1"/>
    <col min="8707" max="8707" width="10" style="69" customWidth="1"/>
    <col min="8708" max="8708" width="8.109375" style="69" customWidth="1"/>
    <col min="8709" max="8709" width="8.77734375" style="69" customWidth="1"/>
    <col min="8710" max="8710" width="9.109375" style="69" customWidth="1"/>
    <col min="8711" max="8711" width="11.109375" style="69" customWidth="1"/>
    <col min="8712" max="8712" width="8.33203125" style="69" customWidth="1"/>
    <col min="8713" max="8714" width="8.6640625" style="69" customWidth="1"/>
    <col min="8715" max="8715" width="9.6640625" style="69" customWidth="1"/>
    <col min="8716" max="8716" width="6" style="69" customWidth="1"/>
    <col min="8717" max="8717" width="15.88671875" style="69" customWidth="1"/>
    <col min="8718" max="8953" width="9" style="69"/>
    <col min="8954" max="8954" width="4.33203125" style="69" customWidth="1"/>
    <col min="8955" max="8955" width="31.33203125" style="69" customWidth="1"/>
    <col min="8956" max="8956" width="8.44140625" style="69" customWidth="1"/>
    <col min="8957" max="8957" width="10.44140625" style="69" customWidth="1"/>
    <col min="8958" max="8958" width="10.109375" style="69" customWidth="1"/>
    <col min="8959" max="8959" width="9.44140625" style="69" customWidth="1"/>
    <col min="8960" max="8960" width="10.21875" style="69" customWidth="1"/>
    <col min="8961" max="8961" width="8.77734375" style="69" customWidth="1"/>
    <col min="8962" max="8962" width="9.44140625" style="69" customWidth="1"/>
    <col min="8963" max="8963" width="10" style="69" customWidth="1"/>
    <col min="8964" max="8964" width="8.109375" style="69" customWidth="1"/>
    <col min="8965" max="8965" width="8.77734375" style="69" customWidth="1"/>
    <col min="8966" max="8966" width="9.109375" style="69" customWidth="1"/>
    <col min="8967" max="8967" width="11.109375" style="69" customWidth="1"/>
    <col min="8968" max="8968" width="8.33203125" style="69" customWidth="1"/>
    <col min="8969" max="8970" width="8.6640625" style="69" customWidth="1"/>
    <col min="8971" max="8971" width="9.6640625" style="69" customWidth="1"/>
    <col min="8972" max="8972" width="6" style="69" customWidth="1"/>
    <col min="8973" max="8973" width="15.88671875" style="69" customWidth="1"/>
    <col min="8974" max="9209" width="9" style="69"/>
    <col min="9210" max="9210" width="4.33203125" style="69" customWidth="1"/>
    <col min="9211" max="9211" width="31.33203125" style="69" customWidth="1"/>
    <col min="9212" max="9212" width="8.44140625" style="69" customWidth="1"/>
    <col min="9213" max="9213" width="10.44140625" style="69" customWidth="1"/>
    <col min="9214" max="9214" width="10.109375" style="69" customWidth="1"/>
    <col min="9215" max="9215" width="9.44140625" style="69" customWidth="1"/>
    <col min="9216" max="9216" width="10.21875" style="69" customWidth="1"/>
    <col min="9217" max="9217" width="8.77734375" style="69" customWidth="1"/>
    <col min="9218" max="9218" width="9.44140625" style="69" customWidth="1"/>
    <col min="9219" max="9219" width="10" style="69" customWidth="1"/>
    <col min="9220" max="9220" width="8.109375" style="69" customWidth="1"/>
    <col min="9221" max="9221" width="8.77734375" style="69" customWidth="1"/>
    <col min="9222" max="9222" width="9.109375" style="69" customWidth="1"/>
    <col min="9223" max="9223" width="11.109375" style="69" customWidth="1"/>
    <col min="9224" max="9224" width="8.33203125" style="69" customWidth="1"/>
    <col min="9225" max="9226" width="8.6640625" style="69" customWidth="1"/>
    <col min="9227" max="9227" width="9.6640625" style="69" customWidth="1"/>
    <col min="9228" max="9228" width="6" style="69" customWidth="1"/>
    <col min="9229" max="9229" width="15.88671875" style="69" customWidth="1"/>
    <col min="9230" max="9465" width="9" style="69"/>
    <col min="9466" max="9466" width="4.33203125" style="69" customWidth="1"/>
    <col min="9467" max="9467" width="31.33203125" style="69" customWidth="1"/>
    <col min="9468" max="9468" width="8.44140625" style="69" customWidth="1"/>
    <col min="9469" max="9469" width="10.44140625" style="69" customWidth="1"/>
    <col min="9470" max="9470" width="10.109375" style="69" customWidth="1"/>
    <col min="9471" max="9471" width="9.44140625" style="69" customWidth="1"/>
    <col min="9472" max="9472" width="10.21875" style="69" customWidth="1"/>
    <col min="9473" max="9473" width="8.77734375" style="69" customWidth="1"/>
    <col min="9474" max="9474" width="9.44140625" style="69" customWidth="1"/>
    <col min="9475" max="9475" width="10" style="69" customWidth="1"/>
    <col min="9476" max="9476" width="8.109375" style="69" customWidth="1"/>
    <col min="9477" max="9477" width="8.77734375" style="69" customWidth="1"/>
    <col min="9478" max="9478" width="9.109375" style="69" customWidth="1"/>
    <col min="9479" max="9479" width="11.109375" style="69" customWidth="1"/>
    <col min="9480" max="9480" width="8.33203125" style="69" customWidth="1"/>
    <col min="9481" max="9482" width="8.6640625" style="69" customWidth="1"/>
    <col min="9483" max="9483" width="9.6640625" style="69" customWidth="1"/>
    <col min="9484" max="9484" width="6" style="69" customWidth="1"/>
    <col min="9485" max="9485" width="15.88671875" style="69" customWidth="1"/>
    <col min="9486" max="9721" width="9" style="69"/>
    <col min="9722" max="9722" width="4.33203125" style="69" customWidth="1"/>
    <col min="9723" max="9723" width="31.33203125" style="69" customWidth="1"/>
    <col min="9724" max="9724" width="8.44140625" style="69" customWidth="1"/>
    <col min="9725" max="9725" width="10.44140625" style="69" customWidth="1"/>
    <col min="9726" max="9726" width="10.109375" style="69" customWidth="1"/>
    <col min="9727" max="9727" width="9.44140625" style="69" customWidth="1"/>
    <col min="9728" max="9728" width="10.21875" style="69" customWidth="1"/>
    <col min="9729" max="9729" width="8.77734375" style="69" customWidth="1"/>
    <col min="9730" max="9730" width="9.44140625" style="69" customWidth="1"/>
    <col min="9731" max="9731" width="10" style="69" customWidth="1"/>
    <col min="9732" max="9732" width="8.109375" style="69" customWidth="1"/>
    <col min="9733" max="9733" width="8.77734375" style="69" customWidth="1"/>
    <col min="9734" max="9734" width="9.109375" style="69" customWidth="1"/>
    <col min="9735" max="9735" width="11.109375" style="69" customWidth="1"/>
    <col min="9736" max="9736" width="8.33203125" style="69" customWidth="1"/>
    <col min="9737" max="9738" width="8.6640625" style="69" customWidth="1"/>
    <col min="9739" max="9739" width="9.6640625" style="69" customWidth="1"/>
    <col min="9740" max="9740" width="6" style="69" customWidth="1"/>
    <col min="9741" max="9741" width="15.88671875" style="69" customWidth="1"/>
    <col min="9742" max="9977" width="9" style="69"/>
    <col min="9978" max="9978" width="4.33203125" style="69" customWidth="1"/>
    <col min="9979" max="9979" width="31.33203125" style="69" customWidth="1"/>
    <col min="9980" max="9980" width="8.44140625" style="69" customWidth="1"/>
    <col min="9981" max="9981" width="10.44140625" style="69" customWidth="1"/>
    <col min="9982" max="9982" width="10.109375" style="69" customWidth="1"/>
    <col min="9983" max="9983" width="9.44140625" style="69" customWidth="1"/>
    <col min="9984" max="9984" width="10.21875" style="69" customWidth="1"/>
    <col min="9985" max="9985" width="8.77734375" style="69" customWidth="1"/>
    <col min="9986" max="9986" width="9.44140625" style="69" customWidth="1"/>
    <col min="9987" max="9987" width="10" style="69" customWidth="1"/>
    <col min="9988" max="9988" width="8.109375" style="69" customWidth="1"/>
    <col min="9989" max="9989" width="8.77734375" style="69" customWidth="1"/>
    <col min="9990" max="9990" width="9.109375" style="69" customWidth="1"/>
    <col min="9991" max="9991" width="11.109375" style="69" customWidth="1"/>
    <col min="9992" max="9992" width="8.33203125" style="69" customWidth="1"/>
    <col min="9993" max="9994" width="8.6640625" style="69" customWidth="1"/>
    <col min="9995" max="9995" width="9.6640625" style="69" customWidth="1"/>
    <col min="9996" max="9996" width="6" style="69" customWidth="1"/>
    <col min="9997" max="9997" width="15.88671875" style="69" customWidth="1"/>
    <col min="9998" max="10233" width="9" style="69"/>
    <col min="10234" max="10234" width="4.33203125" style="69" customWidth="1"/>
    <col min="10235" max="10235" width="31.33203125" style="69" customWidth="1"/>
    <col min="10236" max="10236" width="8.44140625" style="69" customWidth="1"/>
    <col min="10237" max="10237" width="10.44140625" style="69" customWidth="1"/>
    <col min="10238" max="10238" width="10.109375" style="69" customWidth="1"/>
    <col min="10239" max="10239" width="9.44140625" style="69" customWidth="1"/>
    <col min="10240" max="10240" width="10.21875" style="69" customWidth="1"/>
    <col min="10241" max="10241" width="8.77734375" style="69" customWidth="1"/>
    <col min="10242" max="10242" width="9.44140625" style="69" customWidth="1"/>
    <col min="10243" max="10243" width="10" style="69" customWidth="1"/>
    <col min="10244" max="10244" width="8.109375" style="69" customWidth="1"/>
    <col min="10245" max="10245" width="8.77734375" style="69" customWidth="1"/>
    <col min="10246" max="10246" width="9.109375" style="69" customWidth="1"/>
    <col min="10247" max="10247" width="11.109375" style="69" customWidth="1"/>
    <col min="10248" max="10248" width="8.33203125" style="69" customWidth="1"/>
    <col min="10249" max="10250" width="8.6640625" style="69" customWidth="1"/>
    <col min="10251" max="10251" width="9.6640625" style="69" customWidth="1"/>
    <col min="10252" max="10252" width="6" style="69" customWidth="1"/>
    <col min="10253" max="10253" width="15.88671875" style="69" customWidth="1"/>
    <col min="10254" max="10489" width="9" style="69"/>
    <col min="10490" max="10490" width="4.33203125" style="69" customWidth="1"/>
    <col min="10491" max="10491" width="31.33203125" style="69" customWidth="1"/>
    <col min="10492" max="10492" width="8.44140625" style="69" customWidth="1"/>
    <col min="10493" max="10493" width="10.44140625" style="69" customWidth="1"/>
    <col min="10494" max="10494" width="10.109375" style="69" customWidth="1"/>
    <col min="10495" max="10495" width="9.44140625" style="69" customWidth="1"/>
    <col min="10496" max="10496" width="10.21875" style="69" customWidth="1"/>
    <col min="10497" max="10497" width="8.77734375" style="69" customWidth="1"/>
    <col min="10498" max="10498" width="9.44140625" style="69" customWidth="1"/>
    <col min="10499" max="10499" width="10" style="69" customWidth="1"/>
    <col min="10500" max="10500" width="8.109375" style="69" customWidth="1"/>
    <col min="10501" max="10501" width="8.77734375" style="69" customWidth="1"/>
    <col min="10502" max="10502" width="9.109375" style="69" customWidth="1"/>
    <col min="10503" max="10503" width="11.109375" style="69" customWidth="1"/>
    <col min="10504" max="10504" width="8.33203125" style="69" customWidth="1"/>
    <col min="10505" max="10506" width="8.6640625" style="69" customWidth="1"/>
    <col min="10507" max="10507" width="9.6640625" style="69" customWidth="1"/>
    <col min="10508" max="10508" width="6" style="69" customWidth="1"/>
    <col min="10509" max="10509" width="15.88671875" style="69" customWidth="1"/>
    <col min="10510" max="10745" width="9" style="69"/>
    <col min="10746" max="10746" width="4.33203125" style="69" customWidth="1"/>
    <col min="10747" max="10747" width="31.33203125" style="69" customWidth="1"/>
    <col min="10748" max="10748" width="8.44140625" style="69" customWidth="1"/>
    <col min="10749" max="10749" width="10.44140625" style="69" customWidth="1"/>
    <col min="10750" max="10750" width="10.109375" style="69" customWidth="1"/>
    <col min="10751" max="10751" width="9.44140625" style="69" customWidth="1"/>
    <col min="10752" max="10752" width="10.21875" style="69" customWidth="1"/>
    <col min="10753" max="10753" width="8.77734375" style="69" customWidth="1"/>
    <col min="10754" max="10754" width="9.44140625" style="69" customWidth="1"/>
    <col min="10755" max="10755" width="10" style="69" customWidth="1"/>
    <col min="10756" max="10756" width="8.109375" style="69" customWidth="1"/>
    <col min="10757" max="10757" width="8.77734375" style="69" customWidth="1"/>
    <col min="10758" max="10758" width="9.109375" style="69" customWidth="1"/>
    <col min="10759" max="10759" width="11.109375" style="69" customWidth="1"/>
    <col min="10760" max="10760" width="8.33203125" style="69" customWidth="1"/>
    <col min="10761" max="10762" width="8.6640625" style="69" customWidth="1"/>
    <col min="10763" max="10763" width="9.6640625" style="69" customWidth="1"/>
    <col min="10764" max="10764" width="6" style="69" customWidth="1"/>
    <col min="10765" max="10765" width="15.88671875" style="69" customWidth="1"/>
    <col min="10766" max="11001" width="9" style="69"/>
    <col min="11002" max="11002" width="4.33203125" style="69" customWidth="1"/>
    <col min="11003" max="11003" width="31.33203125" style="69" customWidth="1"/>
    <col min="11004" max="11004" width="8.44140625" style="69" customWidth="1"/>
    <col min="11005" max="11005" width="10.44140625" style="69" customWidth="1"/>
    <col min="11006" max="11006" width="10.109375" style="69" customWidth="1"/>
    <col min="11007" max="11007" width="9.44140625" style="69" customWidth="1"/>
    <col min="11008" max="11008" width="10.21875" style="69" customWidth="1"/>
    <col min="11009" max="11009" width="8.77734375" style="69" customWidth="1"/>
    <col min="11010" max="11010" width="9.44140625" style="69" customWidth="1"/>
    <col min="11011" max="11011" width="10" style="69" customWidth="1"/>
    <col min="11012" max="11012" width="8.109375" style="69" customWidth="1"/>
    <col min="11013" max="11013" width="8.77734375" style="69" customWidth="1"/>
    <col min="11014" max="11014" width="9.109375" style="69" customWidth="1"/>
    <col min="11015" max="11015" width="11.109375" style="69" customWidth="1"/>
    <col min="11016" max="11016" width="8.33203125" style="69" customWidth="1"/>
    <col min="11017" max="11018" width="8.6640625" style="69" customWidth="1"/>
    <col min="11019" max="11019" width="9.6640625" style="69" customWidth="1"/>
    <col min="11020" max="11020" width="6" style="69" customWidth="1"/>
    <col min="11021" max="11021" width="15.88671875" style="69" customWidth="1"/>
    <col min="11022" max="11257" width="9" style="69"/>
    <col min="11258" max="11258" width="4.33203125" style="69" customWidth="1"/>
    <col min="11259" max="11259" width="31.33203125" style="69" customWidth="1"/>
    <col min="11260" max="11260" width="8.44140625" style="69" customWidth="1"/>
    <col min="11261" max="11261" width="10.44140625" style="69" customWidth="1"/>
    <col min="11262" max="11262" width="10.109375" style="69" customWidth="1"/>
    <col min="11263" max="11263" width="9.44140625" style="69" customWidth="1"/>
    <col min="11264" max="11264" width="10.21875" style="69" customWidth="1"/>
    <col min="11265" max="11265" width="8.77734375" style="69" customWidth="1"/>
    <col min="11266" max="11266" width="9.44140625" style="69" customWidth="1"/>
    <col min="11267" max="11267" width="10" style="69" customWidth="1"/>
    <col min="11268" max="11268" width="8.109375" style="69" customWidth="1"/>
    <col min="11269" max="11269" width="8.77734375" style="69" customWidth="1"/>
    <col min="11270" max="11270" width="9.109375" style="69" customWidth="1"/>
    <col min="11271" max="11271" width="11.109375" style="69" customWidth="1"/>
    <col min="11272" max="11272" width="8.33203125" style="69" customWidth="1"/>
    <col min="11273" max="11274" width="8.6640625" style="69" customWidth="1"/>
    <col min="11275" max="11275" width="9.6640625" style="69" customWidth="1"/>
    <col min="11276" max="11276" width="6" style="69" customWidth="1"/>
    <col min="11277" max="11277" width="15.88671875" style="69" customWidth="1"/>
    <col min="11278" max="11513" width="9" style="69"/>
    <col min="11514" max="11514" width="4.33203125" style="69" customWidth="1"/>
    <col min="11515" max="11515" width="31.33203125" style="69" customWidth="1"/>
    <col min="11516" max="11516" width="8.44140625" style="69" customWidth="1"/>
    <col min="11517" max="11517" width="10.44140625" style="69" customWidth="1"/>
    <col min="11518" max="11518" width="10.109375" style="69" customWidth="1"/>
    <col min="11519" max="11519" width="9.44140625" style="69" customWidth="1"/>
    <col min="11520" max="11520" width="10.21875" style="69" customWidth="1"/>
    <col min="11521" max="11521" width="8.77734375" style="69" customWidth="1"/>
    <col min="11522" max="11522" width="9.44140625" style="69" customWidth="1"/>
    <col min="11523" max="11523" width="10" style="69" customWidth="1"/>
    <col min="11524" max="11524" width="8.109375" style="69" customWidth="1"/>
    <col min="11525" max="11525" width="8.77734375" style="69" customWidth="1"/>
    <col min="11526" max="11526" width="9.109375" style="69" customWidth="1"/>
    <col min="11527" max="11527" width="11.109375" style="69" customWidth="1"/>
    <col min="11528" max="11528" width="8.33203125" style="69" customWidth="1"/>
    <col min="11529" max="11530" width="8.6640625" style="69" customWidth="1"/>
    <col min="11531" max="11531" width="9.6640625" style="69" customWidth="1"/>
    <col min="11532" max="11532" width="6" style="69" customWidth="1"/>
    <col min="11533" max="11533" width="15.88671875" style="69" customWidth="1"/>
    <col min="11534" max="11769" width="9" style="69"/>
    <col min="11770" max="11770" width="4.33203125" style="69" customWidth="1"/>
    <col min="11771" max="11771" width="31.33203125" style="69" customWidth="1"/>
    <col min="11772" max="11772" width="8.44140625" style="69" customWidth="1"/>
    <col min="11773" max="11773" width="10.44140625" style="69" customWidth="1"/>
    <col min="11774" max="11774" width="10.109375" style="69" customWidth="1"/>
    <col min="11775" max="11775" width="9.44140625" style="69" customWidth="1"/>
    <col min="11776" max="11776" width="10.21875" style="69" customWidth="1"/>
    <col min="11777" max="11777" width="8.77734375" style="69" customWidth="1"/>
    <col min="11778" max="11778" width="9.44140625" style="69" customWidth="1"/>
    <col min="11779" max="11779" width="10" style="69" customWidth="1"/>
    <col min="11780" max="11780" width="8.109375" style="69" customWidth="1"/>
    <col min="11781" max="11781" width="8.77734375" style="69" customWidth="1"/>
    <col min="11782" max="11782" width="9.109375" style="69" customWidth="1"/>
    <col min="11783" max="11783" width="11.109375" style="69" customWidth="1"/>
    <col min="11784" max="11784" width="8.33203125" style="69" customWidth="1"/>
    <col min="11785" max="11786" width="8.6640625" style="69" customWidth="1"/>
    <col min="11787" max="11787" width="9.6640625" style="69" customWidth="1"/>
    <col min="11788" max="11788" width="6" style="69" customWidth="1"/>
    <col min="11789" max="11789" width="15.88671875" style="69" customWidth="1"/>
    <col min="11790" max="12025" width="9" style="69"/>
    <col min="12026" max="12026" width="4.33203125" style="69" customWidth="1"/>
    <col min="12027" max="12027" width="31.33203125" style="69" customWidth="1"/>
    <col min="12028" max="12028" width="8.44140625" style="69" customWidth="1"/>
    <col min="12029" max="12029" width="10.44140625" style="69" customWidth="1"/>
    <col min="12030" max="12030" width="10.109375" style="69" customWidth="1"/>
    <col min="12031" max="12031" width="9.44140625" style="69" customWidth="1"/>
    <col min="12032" max="12032" width="10.21875" style="69" customWidth="1"/>
    <col min="12033" max="12033" width="8.77734375" style="69" customWidth="1"/>
    <col min="12034" max="12034" width="9.44140625" style="69" customWidth="1"/>
    <col min="12035" max="12035" width="10" style="69" customWidth="1"/>
    <col min="12036" max="12036" width="8.109375" style="69" customWidth="1"/>
    <col min="12037" max="12037" width="8.77734375" style="69" customWidth="1"/>
    <col min="12038" max="12038" width="9.109375" style="69" customWidth="1"/>
    <col min="12039" max="12039" width="11.109375" style="69" customWidth="1"/>
    <col min="12040" max="12040" width="8.33203125" style="69" customWidth="1"/>
    <col min="12041" max="12042" width="8.6640625" style="69" customWidth="1"/>
    <col min="12043" max="12043" width="9.6640625" style="69" customWidth="1"/>
    <col min="12044" max="12044" width="6" style="69" customWidth="1"/>
    <col min="12045" max="12045" width="15.88671875" style="69" customWidth="1"/>
    <col min="12046" max="12281" width="9" style="69"/>
    <col min="12282" max="12282" width="4.33203125" style="69" customWidth="1"/>
    <col min="12283" max="12283" width="31.33203125" style="69" customWidth="1"/>
    <col min="12284" max="12284" width="8.44140625" style="69" customWidth="1"/>
    <col min="12285" max="12285" width="10.44140625" style="69" customWidth="1"/>
    <col min="12286" max="12286" width="10.109375" style="69" customWidth="1"/>
    <col min="12287" max="12287" width="9.44140625" style="69" customWidth="1"/>
    <col min="12288" max="12288" width="10.21875" style="69" customWidth="1"/>
    <col min="12289" max="12289" width="8.77734375" style="69" customWidth="1"/>
    <col min="12290" max="12290" width="9.44140625" style="69" customWidth="1"/>
    <col min="12291" max="12291" width="10" style="69" customWidth="1"/>
    <col min="12292" max="12292" width="8.109375" style="69" customWidth="1"/>
    <col min="12293" max="12293" width="8.77734375" style="69" customWidth="1"/>
    <col min="12294" max="12294" width="9.109375" style="69" customWidth="1"/>
    <col min="12295" max="12295" width="11.109375" style="69" customWidth="1"/>
    <col min="12296" max="12296" width="8.33203125" style="69" customWidth="1"/>
    <col min="12297" max="12298" width="8.6640625" style="69" customWidth="1"/>
    <col min="12299" max="12299" width="9.6640625" style="69" customWidth="1"/>
    <col min="12300" max="12300" width="6" style="69" customWidth="1"/>
    <col min="12301" max="12301" width="15.88671875" style="69" customWidth="1"/>
    <col min="12302" max="12537" width="9" style="69"/>
    <col min="12538" max="12538" width="4.33203125" style="69" customWidth="1"/>
    <col min="12539" max="12539" width="31.33203125" style="69" customWidth="1"/>
    <col min="12540" max="12540" width="8.44140625" style="69" customWidth="1"/>
    <col min="12541" max="12541" width="10.44140625" style="69" customWidth="1"/>
    <col min="12542" max="12542" width="10.109375" style="69" customWidth="1"/>
    <col min="12543" max="12543" width="9.44140625" style="69" customWidth="1"/>
    <col min="12544" max="12544" width="10.21875" style="69" customWidth="1"/>
    <col min="12545" max="12545" width="8.77734375" style="69" customWidth="1"/>
    <col min="12546" max="12546" width="9.44140625" style="69" customWidth="1"/>
    <col min="12547" max="12547" width="10" style="69" customWidth="1"/>
    <col min="12548" max="12548" width="8.109375" style="69" customWidth="1"/>
    <col min="12549" max="12549" width="8.77734375" style="69" customWidth="1"/>
    <col min="12550" max="12550" width="9.109375" style="69" customWidth="1"/>
    <col min="12551" max="12551" width="11.109375" style="69" customWidth="1"/>
    <col min="12552" max="12552" width="8.33203125" style="69" customWidth="1"/>
    <col min="12553" max="12554" width="8.6640625" style="69" customWidth="1"/>
    <col min="12555" max="12555" width="9.6640625" style="69" customWidth="1"/>
    <col min="12556" max="12556" width="6" style="69" customWidth="1"/>
    <col min="12557" max="12557" width="15.88671875" style="69" customWidth="1"/>
    <col min="12558" max="12793" width="9" style="69"/>
    <col min="12794" max="12794" width="4.33203125" style="69" customWidth="1"/>
    <col min="12795" max="12795" width="31.33203125" style="69" customWidth="1"/>
    <col min="12796" max="12796" width="8.44140625" style="69" customWidth="1"/>
    <col min="12797" max="12797" width="10.44140625" style="69" customWidth="1"/>
    <col min="12798" max="12798" width="10.109375" style="69" customWidth="1"/>
    <col min="12799" max="12799" width="9.44140625" style="69" customWidth="1"/>
    <col min="12800" max="12800" width="10.21875" style="69" customWidth="1"/>
    <col min="12801" max="12801" width="8.77734375" style="69" customWidth="1"/>
    <col min="12802" max="12802" width="9.44140625" style="69" customWidth="1"/>
    <col min="12803" max="12803" width="10" style="69" customWidth="1"/>
    <col min="12804" max="12804" width="8.109375" style="69" customWidth="1"/>
    <col min="12805" max="12805" width="8.77734375" style="69" customWidth="1"/>
    <col min="12806" max="12806" width="9.109375" style="69" customWidth="1"/>
    <col min="12807" max="12807" width="11.109375" style="69" customWidth="1"/>
    <col min="12808" max="12808" width="8.33203125" style="69" customWidth="1"/>
    <col min="12809" max="12810" width="8.6640625" style="69" customWidth="1"/>
    <col min="12811" max="12811" width="9.6640625" style="69" customWidth="1"/>
    <col min="12812" max="12812" width="6" style="69" customWidth="1"/>
    <col min="12813" max="12813" width="15.88671875" style="69" customWidth="1"/>
    <col min="12814" max="13049" width="9" style="69"/>
    <col min="13050" max="13050" width="4.33203125" style="69" customWidth="1"/>
    <col min="13051" max="13051" width="31.33203125" style="69" customWidth="1"/>
    <col min="13052" max="13052" width="8.44140625" style="69" customWidth="1"/>
    <col min="13053" max="13053" width="10.44140625" style="69" customWidth="1"/>
    <col min="13054" max="13054" width="10.109375" style="69" customWidth="1"/>
    <col min="13055" max="13055" width="9.44140625" style="69" customWidth="1"/>
    <col min="13056" max="13056" width="10.21875" style="69" customWidth="1"/>
    <col min="13057" max="13057" width="8.77734375" style="69" customWidth="1"/>
    <col min="13058" max="13058" width="9.44140625" style="69" customWidth="1"/>
    <col min="13059" max="13059" width="10" style="69" customWidth="1"/>
    <col min="13060" max="13060" width="8.109375" style="69" customWidth="1"/>
    <col min="13061" max="13061" width="8.77734375" style="69" customWidth="1"/>
    <col min="13062" max="13062" width="9.109375" style="69" customWidth="1"/>
    <col min="13063" max="13063" width="11.109375" style="69" customWidth="1"/>
    <col min="13064" max="13064" width="8.33203125" style="69" customWidth="1"/>
    <col min="13065" max="13066" width="8.6640625" style="69" customWidth="1"/>
    <col min="13067" max="13067" width="9.6640625" style="69" customWidth="1"/>
    <col min="13068" max="13068" width="6" style="69" customWidth="1"/>
    <col min="13069" max="13069" width="15.88671875" style="69" customWidth="1"/>
    <col min="13070" max="13305" width="9" style="69"/>
    <col min="13306" max="13306" width="4.33203125" style="69" customWidth="1"/>
    <col min="13307" max="13307" width="31.33203125" style="69" customWidth="1"/>
    <col min="13308" max="13308" width="8.44140625" style="69" customWidth="1"/>
    <col min="13309" max="13309" width="10.44140625" style="69" customWidth="1"/>
    <col min="13310" max="13310" width="10.109375" style="69" customWidth="1"/>
    <col min="13311" max="13311" width="9.44140625" style="69" customWidth="1"/>
    <col min="13312" max="13312" width="10.21875" style="69" customWidth="1"/>
    <col min="13313" max="13313" width="8.77734375" style="69" customWidth="1"/>
    <col min="13314" max="13314" width="9.44140625" style="69" customWidth="1"/>
    <col min="13315" max="13315" width="10" style="69" customWidth="1"/>
    <col min="13316" max="13316" width="8.109375" style="69" customWidth="1"/>
    <col min="13317" max="13317" width="8.77734375" style="69" customWidth="1"/>
    <col min="13318" max="13318" width="9.109375" style="69" customWidth="1"/>
    <col min="13319" max="13319" width="11.109375" style="69" customWidth="1"/>
    <col min="13320" max="13320" width="8.33203125" style="69" customWidth="1"/>
    <col min="13321" max="13322" width="8.6640625" style="69" customWidth="1"/>
    <col min="13323" max="13323" width="9.6640625" style="69" customWidth="1"/>
    <col min="13324" max="13324" width="6" style="69" customWidth="1"/>
    <col min="13325" max="13325" width="15.88671875" style="69" customWidth="1"/>
    <col min="13326" max="13561" width="9" style="69"/>
    <col min="13562" max="13562" width="4.33203125" style="69" customWidth="1"/>
    <col min="13563" max="13563" width="31.33203125" style="69" customWidth="1"/>
    <col min="13564" max="13564" width="8.44140625" style="69" customWidth="1"/>
    <col min="13565" max="13565" width="10.44140625" style="69" customWidth="1"/>
    <col min="13566" max="13566" width="10.109375" style="69" customWidth="1"/>
    <col min="13567" max="13567" width="9.44140625" style="69" customWidth="1"/>
    <col min="13568" max="13568" width="10.21875" style="69" customWidth="1"/>
    <col min="13569" max="13569" width="8.77734375" style="69" customWidth="1"/>
    <col min="13570" max="13570" width="9.44140625" style="69" customWidth="1"/>
    <col min="13571" max="13571" width="10" style="69" customWidth="1"/>
    <col min="13572" max="13572" width="8.109375" style="69" customWidth="1"/>
    <col min="13573" max="13573" width="8.77734375" style="69" customWidth="1"/>
    <col min="13574" max="13574" width="9.109375" style="69" customWidth="1"/>
    <col min="13575" max="13575" width="11.109375" style="69" customWidth="1"/>
    <col min="13576" max="13576" width="8.33203125" style="69" customWidth="1"/>
    <col min="13577" max="13578" width="8.6640625" style="69" customWidth="1"/>
    <col min="13579" max="13579" width="9.6640625" style="69" customWidth="1"/>
    <col min="13580" max="13580" width="6" style="69" customWidth="1"/>
    <col min="13581" max="13581" width="15.88671875" style="69" customWidth="1"/>
    <col min="13582" max="13817" width="9" style="69"/>
    <col min="13818" max="13818" width="4.33203125" style="69" customWidth="1"/>
    <col min="13819" max="13819" width="31.33203125" style="69" customWidth="1"/>
    <col min="13820" max="13820" width="8.44140625" style="69" customWidth="1"/>
    <col min="13821" max="13821" width="10.44140625" style="69" customWidth="1"/>
    <col min="13822" max="13822" width="10.109375" style="69" customWidth="1"/>
    <col min="13823" max="13823" width="9.44140625" style="69" customWidth="1"/>
    <col min="13824" max="13824" width="10.21875" style="69" customWidth="1"/>
    <col min="13825" max="13825" width="8.77734375" style="69" customWidth="1"/>
    <col min="13826" max="13826" width="9.44140625" style="69" customWidth="1"/>
    <col min="13827" max="13827" width="10" style="69" customWidth="1"/>
    <col min="13828" max="13828" width="8.109375" style="69" customWidth="1"/>
    <col min="13829" max="13829" width="8.77734375" style="69" customWidth="1"/>
    <col min="13830" max="13830" width="9.109375" style="69" customWidth="1"/>
    <col min="13831" max="13831" width="11.109375" style="69" customWidth="1"/>
    <col min="13832" max="13832" width="8.33203125" style="69" customWidth="1"/>
    <col min="13833" max="13834" width="8.6640625" style="69" customWidth="1"/>
    <col min="13835" max="13835" width="9.6640625" style="69" customWidth="1"/>
    <col min="13836" max="13836" width="6" style="69" customWidth="1"/>
    <col min="13837" max="13837" width="15.88671875" style="69" customWidth="1"/>
    <col min="13838" max="14073" width="9" style="69"/>
    <col min="14074" max="14074" width="4.33203125" style="69" customWidth="1"/>
    <col min="14075" max="14075" width="31.33203125" style="69" customWidth="1"/>
    <col min="14076" max="14076" width="8.44140625" style="69" customWidth="1"/>
    <col min="14077" max="14077" width="10.44140625" style="69" customWidth="1"/>
    <col min="14078" max="14078" width="10.109375" style="69" customWidth="1"/>
    <col min="14079" max="14079" width="9.44140625" style="69" customWidth="1"/>
    <col min="14080" max="14080" width="10.21875" style="69" customWidth="1"/>
    <col min="14081" max="14081" width="8.77734375" style="69" customWidth="1"/>
    <col min="14082" max="14082" width="9.44140625" style="69" customWidth="1"/>
    <col min="14083" max="14083" width="10" style="69" customWidth="1"/>
    <col min="14084" max="14084" width="8.109375" style="69" customWidth="1"/>
    <col min="14085" max="14085" width="8.77734375" style="69" customWidth="1"/>
    <col min="14086" max="14086" width="9.109375" style="69" customWidth="1"/>
    <col min="14087" max="14087" width="11.109375" style="69" customWidth="1"/>
    <col min="14088" max="14088" width="8.33203125" style="69" customWidth="1"/>
    <col min="14089" max="14090" width="8.6640625" style="69" customWidth="1"/>
    <col min="14091" max="14091" width="9.6640625" style="69" customWidth="1"/>
    <col min="14092" max="14092" width="6" style="69" customWidth="1"/>
    <col min="14093" max="14093" width="15.88671875" style="69" customWidth="1"/>
    <col min="14094" max="14329" width="9" style="69"/>
    <col min="14330" max="14330" width="4.33203125" style="69" customWidth="1"/>
    <col min="14331" max="14331" width="31.33203125" style="69" customWidth="1"/>
    <col min="14332" max="14332" width="8.44140625" style="69" customWidth="1"/>
    <col min="14333" max="14333" width="10.44140625" style="69" customWidth="1"/>
    <col min="14334" max="14334" width="10.109375" style="69" customWidth="1"/>
    <col min="14335" max="14335" width="9.44140625" style="69" customWidth="1"/>
    <col min="14336" max="14336" width="10.21875" style="69" customWidth="1"/>
    <col min="14337" max="14337" width="8.77734375" style="69" customWidth="1"/>
    <col min="14338" max="14338" width="9.44140625" style="69" customWidth="1"/>
    <col min="14339" max="14339" width="10" style="69" customWidth="1"/>
    <col min="14340" max="14340" width="8.109375" style="69" customWidth="1"/>
    <col min="14341" max="14341" width="8.77734375" style="69" customWidth="1"/>
    <col min="14342" max="14342" width="9.109375" style="69" customWidth="1"/>
    <col min="14343" max="14343" width="11.109375" style="69" customWidth="1"/>
    <col min="14344" max="14344" width="8.33203125" style="69" customWidth="1"/>
    <col min="14345" max="14346" width="8.6640625" style="69" customWidth="1"/>
    <col min="14347" max="14347" width="9.6640625" style="69" customWidth="1"/>
    <col min="14348" max="14348" width="6" style="69" customWidth="1"/>
    <col min="14349" max="14349" width="15.88671875" style="69" customWidth="1"/>
    <col min="14350" max="14585" width="9" style="69"/>
    <col min="14586" max="14586" width="4.33203125" style="69" customWidth="1"/>
    <col min="14587" max="14587" width="31.33203125" style="69" customWidth="1"/>
    <col min="14588" max="14588" width="8.44140625" style="69" customWidth="1"/>
    <col min="14589" max="14589" width="10.44140625" style="69" customWidth="1"/>
    <col min="14590" max="14590" width="10.109375" style="69" customWidth="1"/>
    <col min="14591" max="14591" width="9.44140625" style="69" customWidth="1"/>
    <col min="14592" max="14592" width="10.21875" style="69" customWidth="1"/>
    <col min="14593" max="14593" width="8.77734375" style="69" customWidth="1"/>
    <col min="14594" max="14594" width="9.44140625" style="69" customWidth="1"/>
    <col min="14595" max="14595" width="10" style="69" customWidth="1"/>
    <col min="14596" max="14596" width="8.109375" style="69" customWidth="1"/>
    <col min="14597" max="14597" width="8.77734375" style="69" customWidth="1"/>
    <col min="14598" max="14598" width="9.109375" style="69" customWidth="1"/>
    <col min="14599" max="14599" width="11.109375" style="69" customWidth="1"/>
    <col min="14600" max="14600" width="8.33203125" style="69" customWidth="1"/>
    <col min="14601" max="14602" width="8.6640625" style="69" customWidth="1"/>
    <col min="14603" max="14603" width="9.6640625" style="69" customWidth="1"/>
    <col min="14604" max="14604" width="6" style="69" customWidth="1"/>
    <col min="14605" max="14605" width="15.88671875" style="69" customWidth="1"/>
    <col min="14606" max="14841" width="9" style="69"/>
    <col min="14842" max="14842" width="4.33203125" style="69" customWidth="1"/>
    <col min="14843" max="14843" width="31.33203125" style="69" customWidth="1"/>
    <col min="14844" max="14844" width="8.44140625" style="69" customWidth="1"/>
    <col min="14845" max="14845" width="10.44140625" style="69" customWidth="1"/>
    <col min="14846" max="14846" width="10.109375" style="69" customWidth="1"/>
    <col min="14847" max="14847" width="9.44140625" style="69" customWidth="1"/>
    <col min="14848" max="14848" width="10.21875" style="69" customWidth="1"/>
    <col min="14849" max="14849" width="8.77734375" style="69" customWidth="1"/>
    <col min="14850" max="14850" width="9.44140625" style="69" customWidth="1"/>
    <col min="14851" max="14851" width="10" style="69" customWidth="1"/>
    <col min="14852" max="14852" width="8.109375" style="69" customWidth="1"/>
    <col min="14853" max="14853" width="8.77734375" style="69" customWidth="1"/>
    <col min="14854" max="14854" width="9.109375" style="69" customWidth="1"/>
    <col min="14855" max="14855" width="11.109375" style="69" customWidth="1"/>
    <col min="14856" max="14856" width="8.33203125" style="69" customWidth="1"/>
    <col min="14857" max="14858" width="8.6640625" style="69" customWidth="1"/>
    <col min="14859" max="14859" width="9.6640625" style="69" customWidth="1"/>
    <col min="14860" max="14860" width="6" style="69" customWidth="1"/>
    <col min="14861" max="14861" width="15.88671875" style="69" customWidth="1"/>
    <col min="14862" max="15097" width="9" style="69"/>
    <col min="15098" max="15098" width="4.33203125" style="69" customWidth="1"/>
    <col min="15099" max="15099" width="31.33203125" style="69" customWidth="1"/>
    <col min="15100" max="15100" width="8.44140625" style="69" customWidth="1"/>
    <col min="15101" max="15101" width="10.44140625" style="69" customWidth="1"/>
    <col min="15102" max="15102" width="10.109375" style="69" customWidth="1"/>
    <col min="15103" max="15103" width="9.44140625" style="69" customWidth="1"/>
    <col min="15104" max="15104" width="10.21875" style="69" customWidth="1"/>
    <col min="15105" max="15105" width="8.77734375" style="69" customWidth="1"/>
    <col min="15106" max="15106" width="9.44140625" style="69" customWidth="1"/>
    <col min="15107" max="15107" width="10" style="69" customWidth="1"/>
    <col min="15108" max="15108" width="8.109375" style="69" customWidth="1"/>
    <col min="15109" max="15109" width="8.77734375" style="69" customWidth="1"/>
    <col min="15110" max="15110" width="9.109375" style="69" customWidth="1"/>
    <col min="15111" max="15111" width="11.109375" style="69" customWidth="1"/>
    <col min="15112" max="15112" width="8.33203125" style="69" customWidth="1"/>
    <col min="15113" max="15114" width="8.6640625" style="69" customWidth="1"/>
    <col min="15115" max="15115" width="9.6640625" style="69" customWidth="1"/>
    <col min="15116" max="15116" width="6" style="69" customWidth="1"/>
    <col min="15117" max="15117" width="15.88671875" style="69" customWidth="1"/>
    <col min="15118" max="15353" width="9" style="69"/>
    <col min="15354" max="15354" width="4.33203125" style="69" customWidth="1"/>
    <col min="15355" max="15355" width="31.33203125" style="69" customWidth="1"/>
    <col min="15356" max="15356" width="8.44140625" style="69" customWidth="1"/>
    <col min="15357" max="15357" width="10.44140625" style="69" customWidth="1"/>
    <col min="15358" max="15358" width="10.109375" style="69" customWidth="1"/>
    <col min="15359" max="15359" width="9.44140625" style="69" customWidth="1"/>
    <col min="15360" max="15360" width="10.21875" style="69" customWidth="1"/>
    <col min="15361" max="15361" width="8.77734375" style="69" customWidth="1"/>
    <col min="15362" max="15362" width="9.44140625" style="69" customWidth="1"/>
    <col min="15363" max="15363" width="10" style="69" customWidth="1"/>
    <col min="15364" max="15364" width="8.109375" style="69" customWidth="1"/>
    <col min="15365" max="15365" width="8.77734375" style="69" customWidth="1"/>
    <col min="15366" max="15366" width="9.109375" style="69" customWidth="1"/>
    <col min="15367" max="15367" width="11.109375" style="69" customWidth="1"/>
    <col min="15368" max="15368" width="8.33203125" style="69" customWidth="1"/>
    <col min="15369" max="15370" width="8.6640625" style="69" customWidth="1"/>
    <col min="15371" max="15371" width="9.6640625" style="69" customWidth="1"/>
    <col min="15372" max="15372" width="6" style="69" customWidth="1"/>
    <col min="15373" max="15373" width="15.88671875" style="69" customWidth="1"/>
    <col min="15374" max="15609" width="9" style="69"/>
    <col min="15610" max="15610" width="4.33203125" style="69" customWidth="1"/>
    <col min="15611" max="15611" width="31.33203125" style="69" customWidth="1"/>
    <col min="15612" max="15612" width="8.44140625" style="69" customWidth="1"/>
    <col min="15613" max="15613" width="10.44140625" style="69" customWidth="1"/>
    <col min="15614" max="15614" width="10.109375" style="69" customWidth="1"/>
    <col min="15615" max="15615" width="9.44140625" style="69" customWidth="1"/>
    <col min="15616" max="15616" width="10.21875" style="69" customWidth="1"/>
    <col min="15617" max="15617" width="8.77734375" style="69" customWidth="1"/>
    <col min="15618" max="15618" width="9.44140625" style="69" customWidth="1"/>
    <col min="15619" max="15619" width="10" style="69" customWidth="1"/>
    <col min="15620" max="15620" width="8.109375" style="69" customWidth="1"/>
    <col min="15621" max="15621" width="8.77734375" style="69" customWidth="1"/>
    <col min="15622" max="15622" width="9.109375" style="69" customWidth="1"/>
    <col min="15623" max="15623" width="11.109375" style="69" customWidth="1"/>
    <col min="15624" max="15624" width="8.33203125" style="69" customWidth="1"/>
    <col min="15625" max="15626" width="8.6640625" style="69" customWidth="1"/>
    <col min="15627" max="15627" width="9.6640625" style="69" customWidth="1"/>
    <col min="15628" max="15628" width="6" style="69" customWidth="1"/>
    <col min="15629" max="15629" width="15.88671875" style="69" customWidth="1"/>
    <col min="15630" max="15865" width="9" style="69"/>
    <col min="15866" max="15866" width="4.33203125" style="69" customWidth="1"/>
    <col min="15867" max="15867" width="31.33203125" style="69" customWidth="1"/>
    <col min="15868" max="15868" width="8.44140625" style="69" customWidth="1"/>
    <col min="15869" max="15869" width="10.44140625" style="69" customWidth="1"/>
    <col min="15870" max="15870" width="10.109375" style="69" customWidth="1"/>
    <col min="15871" max="15871" width="9.44140625" style="69" customWidth="1"/>
    <col min="15872" max="15872" width="10.21875" style="69" customWidth="1"/>
    <col min="15873" max="15873" width="8.77734375" style="69" customWidth="1"/>
    <col min="15874" max="15874" width="9.44140625" style="69" customWidth="1"/>
    <col min="15875" max="15875" width="10" style="69" customWidth="1"/>
    <col min="15876" max="15876" width="8.109375" style="69" customWidth="1"/>
    <col min="15877" max="15877" width="8.77734375" style="69" customWidth="1"/>
    <col min="15878" max="15878" width="9.109375" style="69" customWidth="1"/>
    <col min="15879" max="15879" width="11.109375" style="69" customWidth="1"/>
    <col min="15880" max="15880" width="8.33203125" style="69" customWidth="1"/>
    <col min="15881" max="15882" width="8.6640625" style="69" customWidth="1"/>
    <col min="15883" max="15883" width="9.6640625" style="69" customWidth="1"/>
    <col min="15884" max="15884" width="6" style="69" customWidth="1"/>
    <col min="15885" max="15885" width="15.88671875" style="69" customWidth="1"/>
    <col min="15886" max="16121" width="9" style="69"/>
    <col min="16122" max="16122" width="4.33203125" style="69" customWidth="1"/>
    <col min="16123" max="16123" width="31.33203125" style="69" customWidth="1"/>
    <col min="16124" max="16124" width="8.44140625" style="69" customWidth="1"/>
    <col min="16125" max="16125" width="10.44140625" style="69" customWidth="1"/>
    <col min="16126" max="16126" width="10.109375" style="69" customWidth="1"/>
    <col min="16127" max="16127" width="9.44140625" style="69" customWidth="1"/>
    <col min="16128" max="16128" width="10.21875" style="69" customWidth="1"/>
    <col min="16129" max="16129" width="8.77734375" style="69" customWidth="1"/>
    <col min="16130" max="16130" width="9.44140625" style="69" customWidth="1"/>
    <col min="16131" max="16131" width="10" style="69" customWidth="1"/>
    <col min="16132" max="16132" width="8.109375" style="69" customWidth="1"/>
    <col min="16133" max="16133" width="8.77734375" style="69" customWidth="1"/>
    <col min="16134" max="16134" width="9.109375" style="69" customWidth="1"/>
    <col min="16135" max="16135" width="11.109375" style="69" customWidth="1"/>
    <col min="16136" max="16136" width="8.33203125" style="69" customWidth="1"/>
    <col min="16137" max="16138" width="8.6640625" style="69" customWidth="1"/>
    <col min="16139" max="16139" width="9.6640625" style="69" customWidth="1"/>
    <col min="16140" max="16140" width="6" style="69" customWidth="1"/>
    <col min="16141" max="16141" width="15.88671875" style="69" customWidth="1"/>
    <col min="16142" max="16384" width="9" style="69"/>
  </cols>
  <sheetData>
    <row r="1" spans="1:241" s="91" customFormat="1" ht="21" customHeight="1">
      <c r="A1" s="599" t="s">
        <v>324</v>
      </c>
      <c r="B1" s="599"/>
      <c r="C1" s="148"/>
      <c r="D1" s="600"/>
      <c r="E1" s="600"/>
      <c r="F1" s="601"/>
      <c r="G1" s="601"/>
      <c r="H1" s="601"/>
      <c r="I1" s="1069"/>
      <c r="J1" s="1069"/>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c r="EP1" s="148"/>
      <c r="EQ1" s="148"/>
      <c r="ER1" s="148"/>
      <c r="ES1" s="148"/>
      <c r="ET1" s="148"/>
      <c r="EU1" s="148"/>
      <c r="EV1" s="148"/>
      <c r="EW1" s="148"/>
      <c r="EX1" s="148"/>
      <c r="EY1" s="148"/>
      <c r="EZ1" s="148"/>
      <c r="FA1" s="148"/>
      <c r="FB1" s="148"/>
      <c r="FC1" s="148"/>
      <c r="FD1" s="148"/>
      <c r="FE1" s="148"/>
      <c r="FF1" s="148"/>
      <c r="FG1" s="148"/>
      <c r="FH1" s="148"/>
      <c r="FI1" s="148"/>
      <c r="FJ1" s="148"/>
      <c r="FK1" s="148"/>
      <c r="FL1" s="148"/>
      <c r="FM1" s="148"/>
      <c r="FN1" s="148"/>
      <c r="FO1" s="148"/>
      <c r="FP1" s="148"/>
      <c r="FQ1" s="148"/>
      <c r="FR1" s="148"/>
      <c r="FS1" s="148"/>
      <c r="FT1" s="148"/>
      <c r="FU1" s="148"/>
      <c r="FV1" s="148"/>
      <c r="FW1" s="148"/>
      <c r="FX1" s="148"/>
      <c r="FY1" s="148"/>
      <c r="FZ1" s="148"/>
      <c r="GA1" s="148"/>
      <c r="GB1" s="148"/>
      <c r="GC1" s="148"/>
      <c r="GD1" s="148"/>
      <c r="GE1" s="148"/>
      <c r="GF1" s="148"/>
      <c r="GG1" s="148"/>
      <c r="GH1" s="148"/>
      <c r="GI1" s="148"/>
      <c r="GJ1" s="148"/>
      <c r="GK1" s="148"/>
      <c r="GL1" s="148"/>
      <c r="GM1" s="148"/>
      <c r="GN1" s="148"/>
      <c r="GO1" s="148"/>
      <c r="GP1" s="148"/>
      <c r="GQ1" s="148"/>
      <c r="GR1" s="148"/>
      <c r="GS1" s="148"/>
      <c r="GT1" s="148"/>
      <c r="GU1" s="148"/>
      <c r="GV1" s="148"/>
      <c r="GW1" s="148"/>
      <c r="GX1" s="148"/>
      <c r="GY1" s="148"/>
      <c r="GZ1" s="148"/>
      <c r="HA1" s="148"/>
      <c r="HB1" s="148"/>
      <c r="HC1" s="148"/>
      <c r="HD1" s="148"/>
      <c r="HE1" s="148"/>
      <c r="HF1" s="148"/>
      <c r="HG1" s="148"/>
      <c r="HH1" s="148"/>
      <c r="HI1" s="148"/>
      <c r="HJ1" s="148"/>
      <c r="HK1" s="148"/>
      <c r="HL1" s="148"/>
      <c r="HM1" s="148"/>
      <c r="HN1" s="148"/>
      <c r="HO1" s="148"/>
      <c r="HP1" s="148"/>
      <c r="HQ1" s="148"/>
      <c r="HR1" s="148"/>
      <c r="HS1" s="148"/>
      <c r="HT1" s="148"/>
      <c r="HU1" s="148"/>
      <c r="HV1" s="148"/>
      <c r="HW1" s="148"/>
      <c r="HX1" s="148"/>
      <c r="HY1" s="148"/>
      <c r="HZ1" s="148"/>
      <c r="IA1" s="148"/>
      <c r="IB1" s="148"/>
      <c r="IC1" s="148"/>
      <c r="ID1" s="148"/>
      <c r="IE1" s="148"/>
      <c r="IF1" s="148"/>
      <c r="IG1" s="148"/>
    </row>
    <row r="2" spans="1:241" s="91" customFormat="1" ht="25.5" customHeight="1">
      <c r="A2" s="1070" t="s">
        <v>325</v>
      </c>
      <c r="B2" s="1070"/>
      <c r="C2" s="1070"/>
      <c r="D2" s="1070"/>
      <c r="E2" s="1070"/>
      <c r="F2" s="1070"/>
      <c r="G2" s="1070"/>
      <c r="H2" s="1070"/>
      <c r="I2" s="1070"/>
      <c r="J2" s="1070"/>
      <c r="K2" s="1070"/>
      <c r="L2" s="1070"/>
      <c r="M2" s="599"/>
      <c r="N2" s="599"/>
      <c r="O2" s="599"/>
      <c r="P2" s="599"/>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c r="AT2" s="599"/>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R2" s="599"/>
      <c r="BS2" s="599"/>
      <c r="BT2" s="599"/>
      <c r="BU2" s="599"/>
      <c r="BV2" s="599"/>
      <c r="BW2" s="599"/>
      <c r="BX2" s="599"/>
      <c r="BY2" s="599"/>
      <c r="BZ2" s="599"/>
      <c r="CA2" s="599"/>
      <c r="CB2" s="599"/>
      <c r="CC2" s="599"/>
      <c r="CD2" s="599"/>
      <c r="CE2" s="599"/>
      <c r="CF2" s="599"/>
      <c r="CG2" s="599"/>
      <c r="CH2" s="599"/>
      <c r="CI2" s="599"/>
      <c r="CJ2" s="599"/>
      <c r="CK2" s="599"/>
      <c r="CL2" s="599"/>
      <c r="CM2" s="599"/>
      <c r="CN2" s="599"/>
      <c r="CO2" s="599"/>
      <c r="CP2" s="599"/>
      <c r="CQ2" s="599"/>
      <c r="CR2" s="599"/>
      <c r="CS2" s="599"/>
      <c r="CT2" s="599"/>
      <c r="CU2" s="599"/>
      <c r="CV2" s="599"/>
      <c r="CW2" s="599"/>
      <c r="CX2" s="599"/>
      <c r="CY2" s="599"/>
      <c r="CZ2" s="599"/>
      <c r="DA2" s="599"/>
      <c r="DB2" s="599"/>
      <c r="DC2" s="599"/>
      <c r="DD2" s="599"/>
      <c r="DE2" s="599"/>
      <c r="DF2" s="599"/>
      <c r="DG2" s="599"/>
      <c r="DH2" s="599"/>
      <c r="DI2" s="599"/>
      <c r="DJ2" s="599"/>
      <c r="DK2" s="599"/>
      <c r="DL2" s="599"/>
      <c r="DM2" s="599"/>
      <c r="DN2" s="599"/>
      <c r="DO2" s="599"/>
      <c r="DP2" s="599"/>
      <c r="DQ2" s="599"/>
      <c r="DR2" s="599"/>
      <c r="DS2" s="599"/>
      <c r="DT2" s="599"/>
      <c r="DU2" s="599"/>
      <c r="DV2" s="599"/>
      <c r="DW2" s="599"/>
      <c r="DX2" s="599"/>
      <c r="DY2" s="599"/>
      <c r="DZ2" s="599"/>
      <c r="EA2" s="599"/>
      <c r="EB2" s="599"/>
      <c r="EC2" s="599"/>
      <c r="ED2" s="599"/>
      <c r="EE2" s="599"/>
      <c r="EF2" s="599"/>
      <c r="EG2" s="599"/>
      <c r="EH2" s="599"/>
      <c r="EI2" s="599"/>
      <c r="EJ2" s="599"/>
      <c r="EK2" s="599"/>
      <c r="EL2" s="599"/>
      <c r="EM2" s="599"/>
      <c r="EN2" s="599"/>
      <c r="EO2" s="599"/>
      <c r="EP2" s="599"/>
      <c r="EQ2" s="599"/>
      <c r="ER2" s="599"/>
      <c r="ES2" s="599"/>
      <c r="ET2" s="599"/>
      <c r="EU2" s="599"/>
      <c r="EV2" s="599"/>
      <c r="EW2" s="599"/>
      <c r="EX2" s="599"/>
      <c r="EY2" s="599"/>
      <c r="EZ2" s="599"/>
      <c r="FA2" s="599"/>
      <c r="FB2" s="599"/>
      <c r="FC2" s="599"/>
      <c r="FD2" s="599"/>
      <c r="FE2" s="599"/>
      <c r="FF2" s="599"/>
      <c r="FG2" s="599"/>
      <c r="FH2" s="599"/>
      <c r="FI2" s="599"/>
      <c r="FJ2" s="599"/>
      <c r="FK2" s="599"/>
      <c r="FL2" s="599"/>
      <c r="FM2" s="599"/>
      <c r="FN2" s="599"/>
      <c r="FO2" s="599"/>
      <c r="FP2" s="599"/>
      <c r="FQ2" s="599"/>
      <c r="FR2" s="599"/>
      <c r="FS2" s="599"/>
      <c r="FT2" s="599"/>
      <c r="FU2" s="599"/>
      <c r="FV2" s="599"/>
      <c r="FW2" s="599"/>
      <c r="FX2" s="599"/>
      <c r="FY2" s="599"/>
      <c r="FZ2" s="599"/>
      <c r="GA2" s="599"/>
      <c r="GB2" s="599"/>
      <c r="GC2" s="599"/>
      <c r="GD2" s="599"/>
      <c r="GE2" s="599"/>
      <c r="GF2" s="599"/>
      <c r="GG2" s="599"/>
      <c r="GH2" s="599"/>
      <c r="GI2" s="599"/>
      <c r="GJ2" s="599"/>
      <c r="GK2" s="599"/>
      <c r="GL2" s="599"/>
      <c r="GM2" s="599"/>
      <c r="GN2" s="599"/>
      <c r="GO2" s="599"/>
      <c r="GP2" s="599"/>
      <c r="GQ2" s="599"/>
      <c r="GR2" s="599"/>
      <c r="GS2" s="599"/>
      <c r="GT2" s="599"/>
      <c r="GU2" s="599"/>
      <c r="GV2" s="599"/>
      <c r="GW2" s="599"/>
      <c r="GX2" s="599"/>
      <c r="GY2" s="599"/>
      <c r="GZ2" s="599"/>
      <c r="HA2" s="599"/>
      <c r="HB2" s="599"/>
      <c r="HC2" s="599"/>
      <c r="HD2" s="599"/>
      <c r="HE2" s="599"/>
      <c r="HF2" s="599"/>
      <c r="HG2" s="599"/>
      <c r="HH2" s="599"/>
      <c r="HI2" s="599"/>
      <c r="HJ2" s="599"/>
      <c r="HK2" s="599"/>
      <c r="HL2" s="599"/>
      <c r="HM2" s="599"/>
      <c r="HN2" s="599"/>
      <c r="HO2" s="599"/>
      <c r="HP2" s="599"/>
      <c r="HQ2" s="599"/>
      <c r="HR2" s="599"/>
      <c r="HS2" s="599"/>
      <c r="HT2" s="599"/>
      <c r="HU2" s="599"/>
      <c r="HV2" s="599"/>
      <c r="HW2" s="599"/>
      <c r="HX2" s="599"/>
      <c r="HY2" s="599"/>
      <c r="HZ2" s="599"/>
      <c r="IA2" s="599"/>
      <c r="IB2" s="599"/>
      <c r="IC2" s="599"/>
      <c r="ID2" s="599"/>
      <c r="IE2" s="599"/>
      <c r="IF2" s="599"/>
      <c r="IG2" s="599"/>
    </row>
    <row r="3" spans="1:241" s="91" customFormat="1" ht="25.5" customHeight="1">
      <c r="A3" s="1071" t="s">
        <v>783</v>
      </c>
      <c r="B3" s="1071"/>
      <c r="C3" s="1071"/>
      <c r="D3" s="1071"/>
      <c r="E3" s="1071"/>
      <c r="F3" s="1071"/>
      <c r="G3" s="1071"/>
      <c r="H3" s="1071"/>
      <c r="I3" s="1071"/>
      <c r="J3" s="1071"/>
      <c r="K3" s="1071"/>
      <c r="L3" s="1071"/>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c r="AT3" s="599"/>
      <c r="AU3" s="599"/>
      <c r="AV3" s="599"/>
      <c r="AW3" s="599"/>
      <c r="AX3" s="599"/>
      <c r="AY3" s="599"/>
      <c r="AZ3" s="599"/>
      <c r="BA3" s="599"/>
      <c r="BB3" s="599"/>
      <c r="BC3" s="599"/>
      <c r="BD3" s="599"/>
      <c r="BE3" s="599"/>
      <c r="BF3" s="599"/>
      <c r="BG3" s="599"/>
      <c r="BH3" s="599"/>
      <c r="BI3" s="599"/>
      <c r="BJ3" s="599"/>
      <c r="BK3" s="599"/>
      <c r="BL3" s="599"/>
      <c r="BM3" s="599"/>
      <c r="BN3" s="599"/>
      <c r="BO3" s="599"/>
      <c r="BP3" s="599"/>
      <c r="BQ3" s="599"/>
      <c r="BR3" s="599"/>
      <c r="BS3" s="599"/>
      <c r="BT3" s="599"/>
      <c r="BU3" s="599"/>
      <c r="BV3" s="599"/>
      <c r="BW3" s="599"/>
      <c r="BX3" s="599"/>
      <c r="BY3" s="599"/>
      <c r="BZ3" s="599"/>
      <c r="CA3" s="599"/>
      <c r="CB3" s="599"/>
      <c r="CC3" s="599"/>
      <c r="CD3" s="599"/>
      <c r="CE3" s="599"/>
      <c r="CF3" s="599"/>
      <c r="CG3" s="599"/>
      <c r="CH3" s="599"/>
      <c r="CI3" s="599"/>
      <c r="CJ3" s="599"/>
      <c r="CK3" s="599"/>
      <c r="CL3" s="599"/>
      <c r="CM3" s="599"/>
      <c r="CN3" s="599"/>
      <c r="CO3" s="599"/>
      <c r="CP3" s="599"/>
      <c r="CQ3" s="599"/>
      <c r="CR3" s="599"/>
      <c r="CS3" s="599"/>
      <c r="CT3" s="599"/>
      <c r="CU3" s="599"/>
      <c r="CV3" s="599"/>
      <c r="CW3" s="599"/>
      <c r="CX3" s="599"/>
      <c r="CY3" s="599"/>
      <c r="CZ3" s="599"/>
      <c r="DA3" s="599"/>
      <c r="DB3" s="599"/>
      <c r="DC3" s="599"/>
      <c r="DD3" s="599"/>
      <c r="DE3" s="599"/>
      <c r="DF3" s="599"/>
      <c r="DG3" s="599"/>
      <c r="DH3" s="599"/>
      <c r="DI3" s="599"/>
      <c r="DJ3" s="599"/>
      <c r="DK3" s="599"/>
      <c r="DL3" s="599"/>
      <c r="DM3" s="599"/>
      <c r="DN3" s="599"/>
      <c r="DO3" s="599"/>
      <c r="DP3" s="599"/>
      <c r="DQ3" s="599"/>
      <c r="DR3" s="599"/>
      <c r="DS3" s="599"/>
      <c r="DT3" s="599"/>
      <c r="DU3" s="599"/>
      <c r="DV3" s="599"/>
      <c r="DW3" s="599"/>
      <c r="DX3" s="599"/>
      <c r="DY3" s="599"/>
      <c r="DZ3" s="599"/>
      <c r="EA3" s="599"/>
      <c r="EB3" s="599"/>
      <c r="EC3" s="599"/>
      <c r="ED3" s="599"/>
      <c r="EE3" s="599"/>
      <c r="EF3" s="599"/>
      <c r="EG3" s="599"/>
      <c r="EH3" s="599"/>
      <c r="EI3" s="599"/>
      <c r="EJ3" s="599"/>
      <c r="EK3" s="599"/>
      <c r="EL3" s="599"/>
      <c r="EM3" s="599"/>
      <c r="EN3" s="599"/>
      <c r="EO3" s="599"/>
      <c r="EP3" s="599"/>
      <c r="EQ3" s="599"/>
      <c r="ER3" s="599"/>
      <c r="ES3" s="599"/>
      <c r="ET3" s="599"/>
      <c r="EU3" s="599"/>
      <c r="EV3" s="599"/>
      <c r="EW3" s="599"/>
      <c r="EX3" s="599"/>
      <c r="EY3" s="599"/>
      <c r="EZ3" s="599"/>
      <c r="FA3" s="599"/>
      <c r="FB3" s="599"/>
      <c r="FC3" s="599"/>
      <c r="FD3" s="599"/>
      <c r="FE3" s="599"/>
      <c r="FF3" s="599"/>
      <c r="FG3" s="599"/>
      <c r="FH3" s="599"/>
      <c r="FI3" s="599"/>
      <c r="FJ3" s="599"/>
      <c r="FK3" s="599"/>
      <c r="FL3" s="599"/>
      <c r="FM3" s="599"/>
      <c r="FN3" s="599"/>
      <c r="FO3" s="599"/>
      <c r="FP3" s="599"/>
      <c r="FQ3" s="599"/>
      <c r="FR3" s="599"/>
      <c r="FS3" s="599"/>
      <c r="FT3" s="599"/>
      <c r="FU3" s="599"/>
      <c r="FV3" s="599"/>
      <c r="FW3" s="599"/>
      <c r="FX3" s="599"/>
      <c r="FY3" s="599"/>
      <c r="FZ3" s="599"/>
      <c r="GA3" s="599"/>
      <c r="GB3" s="599"/>
      <c r="GC3" s="599"/>
      <c r="GD3" s="599"/>
      <c r="GE3" s="599"/>
      <c r="GF3" s="599"/>
      <c r="GG3" s="599"/>
      <c r="GH3" s="599"/>
      <c r="GI3" s="599"/>
      <c r="GJ3" s="599"/>
      <c r="GK3" s="599"/>
      <c r="GL3" s="599"/>
      <c r="GM3" s="599"/>
      <c r="GN3" s="599"/>
      <c r="GO3" s="599"/>
      <c r="GP3" s="599"/>
      <c r="GQ3" s="599"/>
      <c r="GR3" s="599"/>
      <c r="GS3" s="599"/>
      <c r="GT3" s="599"/>
      <c r="GU3" s="599"/>
      <c r="GV3" s="599"/>
      <c r="GW3" s="599"/>
      <c r="GX3" s="599"/>
      <c r="GY3" s="599"/>
      <c r="GZ3" s="599"/>
      <c r="HA3" s="599"/>
      <c r="HB3" s="599"/>
      <c r="HC3" s="599"/>
      <c r="HD3" s="599"/>
      <c r="HE3" s="599"/>
      <c r="HF3" s="599"/>
      <c r="HG3" s="599"/>
      <c r="HH3" s="599"/>
      <c r="HI3" s="599"/>
      <c r="HJ3" s="599"/>
      <c r="HK3" s="599"/>
      <c r="HL3" s="599"/>
      <c r="HM3" s="599"/>
      <c r="HN3" s="599"/>
      <c r="HO3" s="599"/>
      <c r="HP3" s="599"/>
      <c r="HQ3" s="599"/>
      <c r="HR3" s="599"/>
      <c r="HS3" s="599"/>
      <c r="HT3" s="599"/>
      <c r="HU3" s="599"/>
      <c r="HV3" s="599"/>
      <c r="HW3" s="599"/>
      <c r="HX3" s="599"/>
      <c r="HY3" s="599"/>
      <c r="HZ3" s="599"/>
      <c r="IA3" s="599"/>
      <c r="IB3" s="599"/>
      <c r="IC3" s="599"/>
      <c r="ID3" s="599"/>
      <c r="IE3" s="599"/>
      <c r="IF3" s="599"/>
      <c r="IG3" s="599"/>
    </row>
    <row r="4" spans="1:241" ht="15.75" customHeight="1">
      <c r="A4" s="147"/>
      <c r="B4" s="144"/>
      <c r="C4" s="144"/>
      <c r="D4" s="145"/>
      <c r="E4" s="145"/>
      <c r="F4" s="146"/>
      <c r="G4" s="146"/>
      <c r="H4" s="146"/>
      <c r="I4" s="146"/>
      <c r="J4" s="148"/>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row>
    <row r="5" spans="1:241" ht="28.5" customHeight="1">
      <c r="A5" s="1067" t="s">
        <v>7</v>
      </c>
      <c r="B5" s="1067" t="s">
        <v>89</v>
      </c>
      <c r="C5" s="1067" t="s">
        <v>90</v>
      </c>
      <c r="D5" s="1072" t="s">
        <v>143</v>
      </c>
      <c r="E5" s="1073" t="s">
        <v>144</v>
      </c>
      <c r="F5" s="1073"/>
      <c r="G5" s="1073" t="s">
        <v>145</v>
      </c>
      <c r="H5" s="1073"/>
      <c r="I5" s="1073" t="s">
        <v>12</v>
      </c>
      <c r="J5" s="1073"/>
      <c r="K5" s="1073"/>
      <c r="L5" s="1067" t="s">
        <v>15</v>
      </c>
      <c r="M5" s="149"/>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c r="DN5" s="150"/>
      <c r="DO5" s="150"/>
      <c r="DP5" s="150"/>
      <c r="DQ5" s="150"/>
      <c r="DR5" s="150"/>
      <c r="DS5" s="150"/>
      <c r="DT5" s="150"/>
      <c r="DU5" s="150"/>
      <c r="DV5" s="150"/>
      <c r="DW5" s="150"/>
      <c r="DX5" s="150"/>
      <c r="DY5" s="150"/>
      <c r="DZ5" s="150"/>
      <c r="EA5" s="150"/>
      <c r="EB5" s="150"/>
      <c r="EC5" s="150"/>
      <c r="ED5" s="150"/>
      <c r="EE5" s="150"/>
      <c r="EF5" s="150"/>
      <c r="EG5" s="150"/>
      <c r="EH5" s="150"/>
      <c r="EI5" s="150"/>
      <c r="EJ5" s="150"/>
      <c r="EK5" s="150"/>
      <c r="EL5" s="150"/>
      <c r="EM5" s="150"/>
      <c r="EN5" s="150"/>
      <c r="EO5" s="150"/>
      <c r="EP5" s="150"/>
      <c r="EQ5" s="150"/>
      <c r="ER5" s="150"/>
      <c r="ES5" s="150"/>
      <c r="ET5" s="150"/>
      <c r="EU5" s="150"/>
      <c r="EV5" s="150"/>
      <c r="EW5" s="150"/>
      <c r="EX5" s="150"/>
      <c r="EY5" s="150"/>
      <c r="EZ5" s="150"/>
      <c r="FA5" s="150"/>
      <c r="FB5" s="150"/>
      <c r="FC5" s="150"/>
      <c r="FD5" s="150"/>
      <c r="FE5" s="150"/>
      <c r="FF5" s="150"/>
      <c r="FG5" s="150"/>
      <c r="FH5" s="150"/>
      <c r="FI5" s="150"/>
      <c r="FJ5" s="150"/>
      <c r="FK5" s="150"/>
      <c r="FL5" s="150"/>
      <c r="FM5" s="150"/>
      <c r="FN5" s="150"/>
      <c r="FO5" s="150"/>
      <c r="FP5" s="150"/>
      <c r="FQ5" s="150"/>
      <c r="FR5" s="150"/>
      <c r="FS5" s="150"/>
      <c r="FT5" s="150"/>
      <c r="FU5" s="150"/>
      <c r="FV5" s="150"/>
      <c r="FW5" s="150"/>
      <c r="FX5" s="150"/>
      <c r="FY5" s="150"/>
      <c r="FZ5" s="150"/>
      <c r="GA5" s="150"/>
      <c r="GB5" s="150"/>
      <c r="GC5" s="150"/>
      <c r="GD5" s="150"/>
      <c r="GE5" s="150"/>
      <c r="GF5" s="150"/>
      <c r="GG5" s="150"/>
      <c r="GH5" s="150"/>
      <c r="GI5" s="150"/>
      <c r="GJ5" s="150"/>
      <c r="GK5" s="150"/>
      <c r="GL5" s="150"/>
      <c r="GM5" s="150"/>
      <c r="GN5" s="150"/>
      <c r="GO5" s="150"/>
      <c r="GP5" s="150"/>
      <c r="GQ5" s="150"/>
      <c r="GR5" s="150"/>
      <c r="GS5" s="150"/>
      <c r="GT5" s="150"/>
      <c r="GU5" s="150"/>
      <c r="GV5" s="150"/>
      <c r="GW5" s="150"/>
      <c r="GX5" s="150"/>
      <c r="GY5" s="150"/>
      <c r="GZ5" s="150"/>
      <c r="HA5" s="150"/>
      <c r="HB5" s="150"/>
      <c r="HC5" s="150"/>
      <c r="HD5" s="150"/>
      <c r="HE5" s="150"/>
      <c r="HF5" s="150"/>
      <c r="HG5" s="150"/>
      <c r="HH5" s="150"/>
      <c r="HI5" s="150"/>
      <c r="HJ5" s="150"/>
      <c r="HK5" s="150"/>
      <c r="HL5" s="150"/>
      <c r="HM5" s="150"/>
      <c r="HN5" s="150"/>
      <c r="HO5" s="150"/>
      <c r="HP5" s="150"/>
      <c r="HQ5" s="150"/>
      <c r="HR5" s="150"/>
      <c r="HS5" s="150"/>
      <c r="HT5" s="150"/>
      <c r="HU5" s="150"/>
      <c r="HV5" s="150"/>
      <c r="HW5" s="150"/>
      <c r="HX5" s="150"/>
      <c r="HY5" s="150"/>
      <c r="HZ5" s="150"/>
      <c r="IA5" s="150"/>
      <c r="IB5" s="150"/>
      <c r="IC5" s="150"/>
      <c r="ID5" s="150"/>
      <c r="IE5" s="150"/>
      <c r="IF5" s="150"/>
      <c r="IG5" s="150"/>
    </row>
    <row r="6" spans="1:241" ht="24" customHeight="1">
      <c r="A6" s="1067"/>
      <c r="B6" s="1067"/>
      <c r="C6" s="1067"/>
      <c r="D6" s="1072"/>
      <c r="E6" s="1072" t="s">
        <v>146</v>
      </c>
      <c r="F6" s="1073" t="s">
        <v>14</v>
      </c>
      <c r="G6" s="1060" t="s">
        <v>694</v>
      </c>
      <c r="H6" s="1060" t="s">
        <v>695</v>
      </c>
      <c r="I6" s="1067" t="s">
        <v>78</v>
      </c>
      <c r="J6" s="1068" t="s">
        <v>79</v>
      </c>
      <c r="K6" s="1068" t="s">
        <v>91</v>
      </c>
      <c r="L6" s="1067"/>
      <c r="M6" s="149"/>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c r="DN6" s="150"/>
      <c r="DO6" s="150"/>
      <c r="DP6" s="150"/>
      <c r="DQ6" s="150"/>
      <c r="DR6" s="150"/>
      <c r="DS6" s="150"/>
      <c r="DT6" s="150"/>
      <c r="DU6" s="150"/>
      <c r="DV6" s="150"/>
      <c r="DW6" s="150"/>
      <c r="DX6" s="150"/>
      <c r="DY6" s="150"/>
      <c r="DZ6" s="150"/>
      <c r="EA6" s="150"/>
      <c r="EB6" s="150"/>
      <c r="EC6" s="150"/>
      <c r="ED6" s="150"/>
      <c r="EE6" s="150"/>
      <c r="EF6" s="150"/>
      <c r="EG6" s="150"/>
      <c r="EH6" s="150"/>
      <c r="EI6" s="150"/>
      <c r="EJ6" s="150"/>
      <c r="EK6" s="150"/>
      <c r="EL6" s="150"/>
      <c r="EM6" s="150"/>
      <c r="EN6" s="150"/>
      <c r="EO6" s="150"/>
      <c r="EP6" s="150"/>
      <c r="EQ6" s="150"/>
      <c r="ER6" s="150"/>
      <c r="ES6" s="150"/>
      <c r="ET6" s="150"/>
      <c r="EU6" s="150"/>
      <c r="EV6" s="150"/>
      <c r="EW6" s="150"/>
      <c r="EX6" s="150"/>
      <c r="EY6" s="150"/>
      <c r="EZ6" s="150"/>
      <c r="FA6" s="150"/>
      <c r="FB6" s="150"/>
      <c r="FC6" s="150"/>
      <c r="FD6" s="150"/>
      <c r="FE6" s="150"/>
      <c r="FF6" s="150"/>
      <c r="FG6" s="150"/>
      <c r="FH6" s="150"/>
      <c r="FI6" s="150"/>
      <c r="FJ6" s="150"/>
      <c r="FK6" s="150"/>
      <c r="FL6" s="150"/>
      <c r="FM6" s="150"/>
      <c r="FN6" s="150"/>
      <c r="FO6" s="150"/>
      <c r="FP6" s="150"/>
      <c r="FQ6" s="150"/>
      <c r="FR6" s="150"/>
      <c r="FS6" s="150"/>
      <c r="FT6" s="150"/>
      <c r="FU6" s="150"/>
      <c r="FV6" s="150"/>
      <c r="FW6" s="150"/>
      <c r="FX6" s="150"/>
      <c r="FY6" s="150"/>
      <c r="FZ6" s="150"/>
      <c r="GA6" s="150"/>
      <c r="GB6" s="150"/>
      <c r="GC6" s="150"/>
      <c r="GD6" s="150"/>
      <c r="GE6" s="150"/>
      <c r="GF6" s="150"/>
      <c r="GG6" s="150"/>
      <c r="GH6" s="150"/>
      <c r="GI6" s="150"/>
      <c r="GJ6" s="150"/>
      <c r="GK6" s="150"/>
      <c r="GL6" s="150"/>
      <c r="GM6" s="150"/>
      <c r="GN6" s="150"/>
      <c r="GO6" s="150"/>
      <c r="GP6" s="150"/>
      <c r="GQ6" s="150"/>
      <c r="GR6" s="150"/>
      <c r="GS6" s="150"/>
      <c r="GT6" s="150"/>
      <c r="GU6" s="150"/>
      <c r="GV6" s="150"/>
      <c r="GW6" s="150"/>
      <c r="GX6" s="150"/>
      <c r="GY6" s="150"/>
      <c r="GZ6" s="150"/>
      <c r="HA6" s="150"/>
      <c r="HB6" s="150"/>
      <c r="HC6" s="150"/>
      <c r="HD6" s="150"/>
      <c r="HE6" s="150"/>
      <c r="HF6" s="150"/>
      <c r="HG6" s="150"/>
      <c r="HH6" s="150"/>
      <c r="HI6" s="150"/>
      <c r="HJ6" s="150"/>
      <c r="HK6" s="150"/>
      <c r="HL6" s="150"/>
      <c r="HM6" s="150"/>
      <c r="HN6" s="150"/>
      <c r="HO6" s="150"/>
      <c r="HP6" s="150"/>
      <c r="HQ6" s="150"/>
      <c r="HR6" s="150"/>
      <c r="HS6" s="150"/>
      <c r="HT6" s="150"/>
      <c r="HU6" s="150"/>
      <c r="HV6" s="150"/>
      <c r="HW6" s="150"/>
      <c r="HX6" s="150"/>
      <c r="HY6" s="150"/>
      <c r="HZ6" s="150"/>
      <c r="IA6" s="150"/>
      <c r="IB6" s="150"/>
      <c r="IC6" s="150"/>
      <c r="ID6" s="150"/>
      <c r="IE6" s="150"/>
      <c r="IF6" s="150"/>
      <c r="IG6" s="150"/>
    </row>
    <row r="7" spans="1:241" ht="50.25" customHeight="1">
      <c r="A7" s="1067"/>
      <c r="B7" s="1067"/>
      <c r="C7" s="1067"/>
      <c r="D7" s="1072"/>
      <c r="E7" s="1072"/>
      <c r="F7" s="1073"/>
      <c r="G7" s="1060"/>
      <c r="H7" s="1060"/>
      <c r="I7" s="1067"/>
      <c r="J7" s="1068"/>
      <c r="K7" s="1068"/>
      <c r="L7" s="1067"/>
      <c r="M7" s="149"/>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c r="DN7" s="150"/>
      <c r="DO7" s="150"/>
      <c r="DP7" s="150"/>
      <c r="DQ7" s="150"/>
      <c r="DR7" s="150"/>
      <c r="DS7" s="150"/>
      <c r="DT7" s="150"/>
      <c r="DU7" s="150"/>
      <c r="DV7" s="150"/>
      <c r="DW7" s="150"/>
      <c r="DX7" s="150"/>
      <c r="DY7" s="150"/>
      <c r="DZ7" s="150"/>
      <c r="EA7" s="150"/>
      <c r="EB7" s="150"/>
      <c r="EC7" s="150"/>
      <c r="ED7" s="150"/>
      <c r="EE7" s="150"/>
      <c r="EF7" s="150"/>
      <c r="EG7" s="150"/>
      <c r="EH7" s="150"/>
      <c r="EI7" s="150"/>
      <c r="EJ7" s="150"/>
      <c r="EK7" s="150"/>
      <c r="EL7" s="150"/>
      <c r="EM7" s="150"/>
      <c r="EN7" s="150"/>
      <c r="EO7" s="150"/>
      <c r="EP7" s="150"/>
      <c r="EQ7" s="150"/>
      <c r="ER7" s="150"/>
      <c r="ES7" s="150"/>
      <c r="ET7" s="150"/>
      <c r="EU7" s="150"/>
      <c r="EV7" s="150"/>
      <c r="EW7" s="150"/>
      <c r="EX7" s="150"/>
      <c r="EY7" s="150"/>
      <c r="EZ7" s="150"/>
      <c r="FA7" s="150"/>
      <c r="FB7" s="150"/>
      <c r="FC7" s="150"/>
      <c r="FD7" s="150"/>
      <c r="FE7" s="150"/>
      <c r="FF7" s="150"/>
      <c r="FG7" s="150"/>
      <c r="FH7" s="150"/>
      <c r="FI7" s="150"/>
      <c r="FJ7" s="150"/>
      <c r="FK7" s="150"/>
      <c r="FL7" s="150"/>
      <c r="FM7" s="150"/>
      <c r="FN7" s="150"/>
      <c r="FO7" s="150"/>
      <c r="FP7" s="150"/>
      <c r="FQ7" s="150"/>
      <c r="FR7" s="150"/>
      <c r="FS7" s="150"/>
      <c r="FT7" s="150"/>
      <c r="FU7" s="150"/>
      <c r="FV7" s="150"/>
      <c r="FW7" s="150"/>
      <c r="FX7" s="150"/>
      <c r="FY7" s="150"/>
      <c r="FZ7" s="150"/>
      <c r="GA7" s="150"/>
      <c r="GB7" s="150"/>
      <c r="GC7" s="150"/>
      <c r="GD7" s="150"/>
      <c r="GE7" s="150"/>
      <c r="GF7" s="150"/>
      <c r="GG7" s="150"/>
      <c r="GH7" s="150"/>
      <c r="GI7" s="150"/>
      <c r="GJ7" s="150"/>
      <c r="GK7" s="150"/>
      <c r="GL7" s="150"/>
      <c r="GM7" s="150"/>
      <c r="GN7" s="150"/>
      <c r="GO7" s="150"/>
      <c r="GP7" s="150"/>
      <c r="GQ7" s="150"/>
      <c r="GR7" s="150"/>
      <c r="GS7" s="150"/>
      <c r="GT7" s="150"/>
      <c r="GU7" s="150"/>
      <c r="GV7" s="150"/>
      <c r="GW7" s="150"/>
      <c r="GX7" s="150"/>
      <c r="GY7" s="150"/>
      <c r="GZ7" s="150"/>
      <c r="HA7" s="150"/>
      <c r="HB7" s="150"/>
      <c r="HC7" s="150"/>
      <c r="HD7" s="150"/>
      <c r="HE7" s="150"/>
      <c r="HF7" s="150"/>
      <c r="HG7" s="150"/>
      <c r="HH7" s="150"/>
      <c r="HI7" s="150"/>
      <c r="HJ7" s="150"/>
      <c r="HK7" s="150"/>
      <c r="HL7" s="150"/>
      <c r="HM7" s="150"/>
      <c r="HN7" s="150"/>
      <c r="HO7" s="150"/>
      <c r="HP7" s="150"/>
      <c r="HQ7" s="150"/>
      <c r="HR7" s="150"/>
      <c r="HS7" s="150"/>
      <c r="HT7" s="150"/>
      <c r="HU7" s="150"/>
      <c r="HV7" s="150"/>
      <c r="HW7" s="150"/>
      <c r="HX7" s="150"/>
      <c r="HY7" s="150"/>
      <c r="HZ7" s="150"/>
      <c r="IA7" s="150"/>
      <c r="IB7" s="150"/>
      <c r="IC7" s="150"/>
      <c r="ID7" s="150"/>
      <c r="IE7" s="150"/>
      <c r="IF7" s="150"/>
      <c r="IG7" s="150"/>
    </row>
    <row r="8" spans="1:241" s="77" customFormat="1" ht="37.5" customHeight="1">
      <c r="A8" s="566" t="s">
        <v>92</v>
      </c>
      <c r="B8" s="567" t="s">
        <v>326</v>
      </c>
      <c r="C8" s="568" t="s">
        <v>6</v>
      </c>
      <c r="D8" s="787">
        <f t="shared" ref="D8" si="0">+D9</f>
        <v>233.17800000000003</v>
      </c>
      <c r="E8" s="787">
        <f>+E9</f>
        <v>243.417</v>
      </c>
      <c r="F8" s="788">
        <f>+F9</f>
        <v>285.3</v>
      </c>
      <c r="G8" s="788">
        <f>G9</f>
        <v>380.9</v>
      </c>
      <c r="H8" s="788">
        <f t="shared" ref="H8" si="1">H9</f>
        <v>383.37799999999999</v>
      </c>
      <c r="I8" s="569">
        <f>F8/D8</f>
        <v>1.2235288063196355</v>
      </c>
      <c r="J8" s="570">
        <f>F8/E8</f>
        <v>1.1720627565042705</v>
      </c>
      <c r="K8" s="570">
        <f>H8/F8</f>
        <v>1.3437714686295128</v>
      </c>
      <c r="L8" s="571"/>
      <c r="M8" s="921">
        <f>G8-H8</f>
        <v>-2.4780000000000086</v>
      </c>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row>
    <row r="9" spans="1:241" s="77" customFormat="1" ht="31.5" customHeight="1">
      <c r="A9" s="491">
        <v>1</v>
      </c>
      <c r="B9" s="572" t="s">
        <v>327</v>
      </c>
      <c r="C9" s="573" t="s">
        <v>6</v>
      </c>
      <c r="D9" s="787">
        <f>+D11+D12</f>
        <v>233.17800000000003</v>
      </c>
      <c r="E9" s="787">
        <f>+E11+E12</f>
        <v>243.417</v>
      </c>
      <c r="F9" s="788">
        <f>+F11+F12</f>
        <v>285.3</v>
      </c>
      <c r="G9" s="788">
        <f>SUM(G10:G12)</f>
        <v>380.9</v>
      </c>
      <c r="H9" s="788">
        <f>+H11+H12</f>
        <v>383.37799999999999</v>
      </c>
      <c r="I9" s="574">
        <f>F9/D9</f>
        <v>1.2235288063196355</v>
      </c>
      <c r="J9" s="494">
        <f>F9/E9</f>
        <v>1.1720627565042705</v>
      </c>
      <c r="K9" s="494">
        <f>H9/F9</f>
        <v>1.3437714686295128</v>
      </c>
      <c r="L9" s="575"/>
      <c r="M9" s="921">
        <f t="shared" ref="M9:M30" si="2">G9-H9</f>
        <v>-2.4780000000000086</v>
      </c>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c r="FU9" s="151"/>
      <c r="FV9" s="151"/>
      <c r="FW9" s="151"/>
      <c r="FX9" s="151"/>
      <c r="FY9" s="151"/>
      <c r="FZ9" s="151"/>
      <c r="GA9" s="151"/>
      <c r="GB9" s="151"/>
      <c r="GC9" s="151"/>
      <c r="GD9" s="151"/>
      <c r="GE9" s="151"/>
      <c r="GF9" s="151"/>
      <c r="GG9" s="151"/>
      <c r="GH9" s="151"/>
      <c r="GI9" s="151"/>
      <c r="GJ9" s="151"/>
      <c r="GK9" s="151"/>
      <c r="GL9" s="151"/>
      <c r="GM9" s="151"/>
      <c r="GN9" s="151"/>
      <c r="GO9" s="151"/>
      <c r="GP9" s="151"/>
      <c r="GQ9" s="151"/>
      <c r="GR9" s="151"/>
      <c r="GS9" s="151"/>
      <c r="GT9" s="151"/>
      <c r="GU9" s="151"/>
      <c r="GV9" s="151"/>
      <c r="GW9" s="151"/>
      <c r="GX9" s="151"/>
      <c r="GY9" s="151"/>
      <c r="GZ9" s="151"/>
      <c r="HA9" s="151"/>
      <c r="HB9" s="151"/>
      <c r="HC9" s="151"/>
      <c r="HD9" s="151"/>
      <c r="HE9" s="151"/>
      <c r="HF9" s="151"/>
      <c r="HG9" s="151"/>
      <c r="HH9" s="151"/>
      <c r="HI9" s="151"/>
      <c r="HJ9" s="151"/>
      <c r="HK9" s="151"/>
      <c r="HL9" s="151"/>
      <c r="HM9" s="151"/>
      <c r="HN9" s="151"/>
      <c r="HO9" s="151"/>
      <c r="HP9" s="151"/>
      <c r="HQ9" s="151"/>
      <c r="HR9" s="151"/>
      <c r="HS9" s="151"/>
      <c r="HT9" s="151"/>
      <c r="HU9" s="151"/>
      <c r="HV9" s="151"/>
      <c r="HW9" s="151"/>
      <c r="HX9" s="151"/>
      <c r="HY9" s="151"/>
      <c r="HZ9" s="151"/>
      <c r="IA9" s="151"/>
      <c r="IB9" s="151"/>
      <c r="IC9" s="151"/>
      <c r="ID9" s="151"/>
      <c r="IE9" s="151"/>
      <c r="IF9" s="151"/>
      <c r="IG9" s="151"/>
    </row>
    <row r="10" spans="1:241" ht="31.5" customHeight="1">
      <c r="A10" s="576" t="s">
        <v>21</v>
      </c>
      <c r="B10" s="577" t="s">
        <v>328</v>
      </c>
      <c r="C10" s="578" t="s">
        <v>6</v>
      </c>
      <c r="D10" s="785"/>
      <c r="E10" s="785"/>
      <c r="F10" s="786"/>
      <c r="G10" s="786">
        <v>0</v>
      </c>
      <c r="H10" s="786">
        <v>0</v>
      </c>
      <c r="I10" s="579"/>
      <c r="J10" s="435"/>
      <c r="K10" s="435"/>
      <c r="L10" s="580"/>
      <c r="M10" s="922">
        <f t="shared" si="2"/>
        <v>0</v>
      </c>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c r="EE10" s="148"/>
      <c r="EF10" s="148"/>
      <c r="EG10" s="148"/>
      <c r="EH10" s="148"/>
      <c r="EI10" s="148"/>
      <c r="EJ10" s="148"/>
      <c r="EK10" s="148"/>
      <c r="EL10" s="148"/>
      <c r="EM10" s="148"/>
      <c r="EN10" s="148"/>
      <c r="EO10" s="148"/>
      <c r="EP10" s="148"/>
      <c r="EQ10" s="148"/>
      <c r="ER10" s="148"/>
      <c r="ES10" s="148"/>
      <c r="ET10" s="148"/>
      <c r="EU10" s="148"/>
      <c r="EV10" s="148"/>
      <c r="EW10" s="148"/>
      <c r="EX10" s="148"/>
      <c r="EY10" s="148"/>
      <c r="EZ10" s="148"/>
      <c r="FA10" s="148"/>
      <c r="FB10" s="148"/>
      <c r="FC10" s="148"/>
      <c r="FD10" s="148"/>
      <c r="FE10" s="148"/>
      <c r="FF10" s="148"/>
      <c r="FG10" s="148"/>
      <c r="FH10" s="148"/>
      <c r="FI10" s="148"/>
      <c r="FJ10" s="148"/>
      <c r="FK10" s="148"/>
      <c r="FL10" s="148"/>
      <c r="FM10" s="148"/>
      <c r="FN10" s="148"/>
      <c r="FO10" s="148"/>
      <c r="FP10" s="148"/>
      <c r="FQ10" s="148"/>
      <c r="FR10" s="148"/>
      <c r="FS10" s="148"/>
      <c r="FT10" s="148"/>
      <c r="FU10" s="148"/>
      <c r="FV10" s="148"/>
      <c r="FW10" s="148"/>
      <c r="FX10" s="148"/>
      <c r="FY10" s="148"/>
      <c r="FZ10" s="148"/>
      <c r="GA10" s="148"/>
      <c r="GB10" s="148"/>
      <c r="GC10" s="148"/>
      <c r="GD10" s="148"/>
      <c r="GE10" s="148"/>
      <c r="GF10" s="148"/>
      <c r="GG10" s="148"/>
      <c r="GH10" s="148"/>
      <c r="GI10" s="148"/>
      <c r="GJ10" s="148"/>
      <c r="GK10" s="148"/>
      <c r="GL10" s="148"/>
      <c r="GM10" s="148"/>
      <c r="GN10" s="148"/>
      <c r="GO10" s="148"/>
      <c r="GP10" s="148"/>
      <c r="GQ10" s="148"/>
      <c r="GR10" s="148"/>
      <c r="GS10" s="148"/>
      <c r="GT10" s="148"/>
      <c r="GU10" s="148"/>
      <c r="GV10" s="148"/>
      <c r="GW10" s="148"/>
      <c r="GX10" s="148"/>
      <c r="GY10" s="148"/>
      <c r="GZ10" s="148"/>
      <c r="HA10" s="148"/>
      <c r="HB10" s="148"/>
      <c r="HC10" s="148"/>
      <c r="HD10" s="148"/>
      <c r="HE10" s="148"/>
      <c r="HF10" s="148"/>
      <c r="HG10" s="148"/>
      <c r="HH10" s="148"/>
      <c r="HI10" s="148"/>
      <c r="HJ10" s="148"/>
      <c r="HK10" s="148"/>
      <c r="HL10" s="148"/>
      <c r="HM10" s="148"/>
      <c r="HN10" s="148"/>
      <c r="HO10" s="148"/>
      <c r="HP10" s="148"/>
      <c r="HQ10" s="148"/>
      <c r="HR10" s="148"/>
      <c r="HS10" s="148"/>
      <c r="HT10" s="148"/>
      <c r="HU10" s="148"/>
      <c r="HV10" s="148"/>
      <c r="HW10" s="148"/>
      <c r="HX10" s="148"/>
      <c r="HY10" s="148"/>
      <c r="HZ10" s="148"/>
      <c r="IA10" s="148"/>
      <c r="IB10" s="148"/>
      <c r="IC10" s="148"/>
      <c r="ID10" s="148"/>
      <c r="IE10" s="148"/>
      <c r="IF10" s="148"/>
      <c r="IG10" s="148"/>
    </row>
    <row r="11" spans="1:241" ht="31.5" customHeight="1">
      <c r="A11" s="576" t="s">
        <v>21</v>
      </c>
      <c r="B11" s="577" t="s">
        <v>329</v>
      </c>
      <c r="C11" s="578" t="s">
        <v>6</v>
      </c>
      <c r="D11" s="785"/>
      <c r="E11" s="785">
        <v>0.95399999999999996</v>
      </c>
      <c r="F11" s="786">
        <v>1.0489999999999999</v>
      </c>
      <c r="G11" s="786">
        <v>1</v>
      </c>
      <c r="H11" s="786">
        <v>1.0349999999999999</v>
      </c>
      <c r="I11" s="535"/>
      <c r="J11" s="435">
        <f t="shared" ref="J11:J18" si="3">F11/E11</f>
        <v>1.09958071278826</v>
      </c>
      <c r="K11" s="435">
        <f t="shared" ref="K11:K18" si="4">H11/F11</f>
        <v>0.9866539561487131</v>
      </c>
      <c r="L11" s="580"/>
      <c r="M11" s="922">
        <f t="shared" si="2"/>
        <v>-3.499999999999992E-2</v>
      </c>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c r="EE11" s="148"/>
      <c r="EF11" s="148"/>
      <c r="EG11" s="148"/>
      <c r="EH11" s="148"/>
      <c r="EI11" s="148"/>
      <c r="EJ11" s="148"/>
      <c r="EK11" s="148"/>
      <c r="EL11" s="148"/>
      <c r="EM11" s="148"/>
      <c r="EN11" s="148"/>
      <c r="EO11" s="148"/>
      <c r="EP11" s="148"/>
      <c r="EQ11" s="148"/>
      <c r="ER11" s="148"/>
      <c r="ES11" s="148"/>
      <c r="ET11" s="148"/>
      <c r="EU11" s="148"/>
      <c r="EV11" s="148"/>
      <c r="EW11" s="148"/>
      <c r="EX11" s="148"/>
      <c r="EY11" s="148"/>
      <c r="EZ11" s="148"/>
      <c r="FA11" s="148"/>
      <c r="FB11" s="148"/>
      <c r="FC11" s="148"/>
      <c r="FD11" s="148"/>
      <c r="FE11" s="148"/>
      <c r="FF11" s="148"/>
      <c r="FG11" s="148"/>
      <c r="FH11" s="148"/>
      <c r="FI11" s="148"/>
      <c r="FJ11" s="148"/>
      <c r="FK11" s="148"/>
      <c r="FL11" s="148"/>
      <c r="FM11" s="148"/>
      <c r="FN11" s="148"/>
      <c r="FO11" s="148"/>
      <c r="FP11" s="148"/>
      <c r="FQ11" s="148"/>
      <c r="FR11" s="148"/>
      <c r="FS11" s="148"/>
      <c r="FT11" s="148"/>
      <c r="FU11" s="148"/>
      <c r="FV11" s="148"/>
      <c r="FW11" s="148"/>
      <c r="FX11" s="148"/>
      <c r="FY11" s="148"/>
      <c r="FZ11" s="148"/>
      <c r="GA11" s="148"/>
      <c r="GB11" s="148"/>
      <c r="GC11" s="148"/>
      <c r="GD11" s="148"/>
      <c r="GE11" s="148"/>
      <c r="GF11" s="148"/>
      <c r="GG11" s="148"/>
      <c r="GH11" s="148"/>
      <c r="GI11" s="148"/>
      <c r="GJ11" s="148"/>
      <c r="GK11" s="148"/>
      <c r="GL11" s="148"/>
      <c r="GM11" s="148"/>
      <c r="GN11" s="148"/>
      <c r="GO11" s="148"/>
      <c r="GP11" s="148"/>
      <c r="GQ11" s="148"/>
      <c r="GR11" s="148"/>
      <c r="GS11" s="148"/>
      <c r="GT11" s="148"/>
      <c r="GU11" s="148"/>
      <c r="GV11" s="148"/>
      <c r="GW11" s="148"/>
      <c r="GX11" s="148"/>
      <c r="GY11" s="148"/>
      <c r="GZ11" s="148"/>
      <c r="HA11" s="148"/>
      <c r="HB11" s="148"/>
      <c r="HC11" s="148"/>
      <c r="HD11" s="148"/>
      <c r="HE11" s="148"/>
      <c r="HF11" s="148"/>
      <c r="HG11" s="148"/>
      <c r="HH11" s="148"/>
      <c r="HI11" s="148"/>
      <c r="HJ11" s="148"/>
      <c r="HK11" s="148"/>
      <c r="HL11" s="148"/>
      <c r="HM11" s="148"/>
      <c r="HN11" s="148"/>
      <c r="HO11" s="148"/>
      <c r="HP11" s="148"/>
      <c r="HQ11" s="148"/>
      <c r="HR11" s="148"/>
      <c r="HS11" s="148"/>
      <c r="HT11" s="148"/>
      <c r="HU11" s="148"/>
      <c r="HV11" s="148"/>
      <c r="HW11" s="148"/>
      <c r="HX11" s="148"/>
      <c r="HY11" s="148"/>
      <c r="HZ11" s="148"/>
      <c r="IA11" s="148"/>
      <c r="IB11" s="148"/>
      <c r="IC11" s="148"/>
      <c r="ID11" s="148"/>
      <c r="IE11" s="148"/>
      <c r="IF11" s="148"/>
      <c r="IG11" s="148"/>
    </row>
    <row r="12" spans="1:241" ht="31.5" customHeight="1">
      <c r="A12" s="576" t="s">
        <v>21</v>
      </c>
      <c r="B12" s="577" t="s">
        <v>330</v>
      </c>
      <c r="C12" s="578" t="s">
        <v>6</v>
      </c>
      <c r="D12" s="785">
        <f>+D14</f>
        <v>233.17800000000003</v>
      </c>
      <c r="E12" s="785">
        <v>242.46299999999999</v>
      </c>
      <c r="F12" s="786">
        <f>+F14-F11</f>
        <v>284.25100000000003</v>
      </c>
      <c r="G12" s="786">
        <v>379.9</v>
      </c>
      <c r="H12" s="786">
        <f>+H14-H11</f>
        <v>382.34299999999996</v>
      </c>
      <c r="I12" s="535">
        <f t="shared" ref="I12:I18" si="5">F12/D12</f>
        <v>1.2190300971789791</v>
      </c>
      <c r="J12" s="435">
        <f t="shared" si="3"/>
        <v>1.172347945872154</v>
      </c>
      <c r="K12" s="435">
        <f t="shared" si="4"/>
        <v>1.3450893752352671</v>
      </c>
      <c r="L12" s="580"/>
      <c r="M12" s="922">
        <f t="shared" si="2"/>
        <v>-2.4429999999999836</v>
      </c>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GT12" s="148"/>
      <c r="GU12" s="148"/>
      <c r="GV12" s="148"/>
      <c r="GW12" s="148"/>
      <c r="GX12" s="148"/>
      <c r="GY12" s="148"/>
      <c r="GZ12" s="148"/>
      <c r="HA12" s="148"/>
      <c r="HB12" s="148"/>
      <c r="HC12" s="148"/>
      <c r="HD12" s="148"/>
      <c r="HE12" s="148"/>
      <c r="HF12" s="148"/>
      <c r="HG12" s="148"/>
      <c r="HH12" s="148"/>
      <c r="HI12" s="148"/>
      <c r="HJ12" s="148"/>
      <c r="HK12" s="148"/>
      <c r="HL12" s="148"/>
      <c r="HM12" s="148"/>
      <c r="HN12" s="148"/>
      <c r="HO12" s="148"/>
      <c r="HP12" s="148"/>
      <c r="HQ12" s="148"/>
      <c r="HR12" s="148"/>
      <c r="HS12" s="148"/>
      <c r="HT12" s="148"/>
      <c r="HU12" s="148"/>
      <c r="HV12" s="148"/>
      <c r="HW12" s="148"/>
      <c r="HX12" s="148"/>
      <c r="HY12" s="148"/>
      <c r="HZ12" s="148"/>
      <c r="IA12" s="148"/>
      <c r="IB12" s="148"/>
      <c r="IC12" s="148"/>
      <c r="ID12" s="148"/>
      <c r="IE12" s="148"/>
      <c r="IF12" s="148"/>
      <c r="IG12" s="148"/>
    </row>
    <row r="13" spans="1:241" ht="31.5" hidden="1" customHeight="1">
      <c r="A13" s="576" t="s">
        <v>21</v>
      </c>
      <c r="B13" s="577" t="s">
        <v>331</v>
      </c>
      <c r="C13" s="578" t="s">
        <v>6</v>
      </c>
      <c r="D13" s="228"/>
      <c r="E13" s="228"/>
      <c r="F13" s="414"/>
      <c r="G13" s="414"/>
      <c r="H13" s="414">
        <v>0</v>
      </c>
      <c r="I13" s="579" t="e">
        <f t="shared" si="5"/>
        <v>#DIV/0!</v>
      </c>
      <c r="J13" s="435" t="e">
        <f t="shared" si="3"/>
        <v>#DIV/0!</v>
      </c>
      <c r="K13" s="435" t="e">
        <f t="shared" si="4"/>
        <v>#DIV/0!</v>
      </c>
      <c r="L13" s="580"/>
      <c r="M13" s="923">
        <f t="shared" si="2"/>
        <v>0</v>
      </c>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row>
    <row r="14" spans="1:241" s="77" customFormat="1" ht="31.5" customHeight="1">
      <c r="A14" s="491">
        <v>2</v>
      </c>
      <c r="B14" s="572" t="s">
        <v>332</v>
      </c>
      <c r="C14" s="573" t="s">
        <v>6</v>
      </c>
      <c r="D14" s="787">
        <f>SUM(D15:D18)</f>
        <v>233.17800000000003</v>
      </c>
      <c r="E14" s="787">
        <f>SUM(E15:E18)</f>
        <v>243.417</v>
      </c>
      <c r="F14" s="788">
        <f t="shared" ref="F14" si="6">SUM(F15:F18)</f>
        <v>285.3</v>
      </c>
      <c r="G14" s="788">
        <f>SUM(G15:G18)</f>
        <v>380.9</v>
      </c>
      <c r="H14" s="788">
        <f t="shared" ref="H14" si="7">SUM(H15:H18)</f>
        <v>383.37799999999999</v>
      </c>
      <c r="I14" s="574">
        <f t="shared" si="5"/>
        <v>1.2235288063196355</v>
      </c>
      <c r="J14" s="494">
        <f t="shared" si="3"/>
        <v>1.1720627565042705</v>
      </c>
      <c r="K14" s="494">
        <f t="shared" si="4"/>
        <v>1.3437714686295128</v>
      </c>
      <c r="L14" s="575"/>
      <c r="M14" s="921">
        <f t="shared" si="2"/>
        <v>-2.4780000000000086</v>
      </c>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1"/>
      <c r="EJ14" s="151"/>
      <c r="EK14" s="151"/>
      <c r="EL14" s="151"/>
      <c r="EM14" s="151"/>
      <c r="EN14" s="151"/>
      <c r="EO14" s="151"/>
      <c r="EP14" s="151"/>
      <c r="EQ14" s="151"/>
      <c r="ER14" s="151"/>
      <c r="ES14" s="151"/>
      <c r="ET14" s="151"/>
      <c r="EU14" s="151"/>
      <c r="EV14" s="151"/>
      <c r="EW14" s="151"/>
      <c r="EX14" s="151"/>
      <c r="EY14" s="151"/>
      <c r="EZ14" s="151"/>
      <c r="FA14" s="151"/>
      <c r="FB14" s="151"/>
      <c r="FC14" s="151"/>
      <c r="FD14" s="151"/>
      <c r="FE14" s="151"/>
      <c r="FF14" s="151"/>
      <c r="FG14" s="151"/>
      <c r="FH14" s="151"/>
      <c r="FI14" s="151"/>
      <c r="FJ14" s="151"/>
      <c r="FK14" s="151"/>
      <c r="FL14" s="151"/>
      <c r="FM14" s="151"/>
      <c r="FN14" s="151"/>
      <c r="FO14" s="151"/>
      <c r="FP14" s="151"/>
      <c r="FQ14" s="151"/>
      <c r="FR14" s="151"/>
      <c r="FS14" s="151"/>
      <c r="FT14" s="151"/>
      <c r="FU14" s="151"/>
      <c r="FV14" s="151"/>
      <c r="FW14" s="151"/>
      <c r="FX14" s="151"/>
      <c r="FY14" s="151"/>
      <c r="FZ14" s="151"/>
      <c r="GA14" s="151"/>
      <c r="GB14" s="151"/>
      <c r="GC14" s="151"/>
      <c r="GD14" s="151"/>
      <c r="GE14" s="151"/>
      <c r="GF14" s="151"/>
      <c r="GG14" s="151"/>
      <c r="GH14" s="151"/>
      <c r="GI14" s="151"/>
      <c r="GJ14" s="151"/>
      <c r="GK14" s="151"/>
      <c r="GL14" s="151"/>
      <c r="GM14" s="151"/>
      <c r="GN14" s="151"/>
      <c r="GO14" s="151"/>
      <c r="GP14" s="151"/>
      <c r="GQ14" s="151"/>
      <c r="GR14" s="151"/>
      <c r="GS14" s="151"/>
      <c r="GT14" s="151"/>
      <c r="GU14" s="151"/>
      <c r="GV14" s="151"/>
      <c r="GW14" s="151"/>
      <c r="GX14" s="151"/>
      <c r="GY14" s="151"/>
      <c r="GZ14" s="151"/>
      <c r="HA14" s="151"/>
      <c r="HB14" s="151"/>
      <c r="HC14" s="151"/>
      <c r="HD14" s="151"/>
      <c r="HE14" s="151"/>
      <c r="HF14" s="151"/>
      <c r="HG14" s="151"/>
      <c r="HH14" s="151"/>
      <c r="HI14" s="151"/>
      <c r="HJ14" s="151"/>
      <c r="HK14" s="151"/>
      <c r="HL14" s="151"/>
      <c r="HM14" s="151"/>
      <c r="HN14" s="151"/>
      <c r="HO14" s="151"/>
      <c r="HP14" s="151"/>
      <c r="HQ14" s="151"/>
      <c r="HR14" s="151"/>
      <c r="HS14" s="151"/>
      <c r="HT14" s="151"/>
      <c r="HU14" s="151"/>
      <c r="HV14" s="151"/>
      <c r="HW14" s="151"/>
      <c r="HX14" s="151"/>
      <c r="HY14" s="151"/>
      <c r="HZ14" s="151"/>
      <c r="IA14" s="151"/>
      <c r="IB14" s="151"/>
      <c r="IC14" s="151"/>
      <c r="ID14" s="151"/>
      <c r="IE14" s="151"/>
      <c r="IF14" s="151"/>
      <c r="IG14" s="151"/>
    </row>
    <row r="15" spans="1:241" ht="31.5" customHeight="1">
      <c r="A15" s="576" t="s">
        <v>21</v>
      </c>
      <c r="B15" s="581" t="s">
        <v>333</v>
      </c>
      <c r="C15" s="578" t="s">
        <v>6</v>
      </c>
      <c r="D15" s="785">
        <v>12.157</v>
      </c>
      <c r="E15" s="785">
        <v>16.059999999999999</v>
      </c>
      <c r="F15" s="786">
        <v>16.18</v>
      </c>
      <c r="G15" s="786">
        <v>15</v>
      </c>
      <c r="H15" s="786">
        <v>16.23</v>
      </c>
      <c r="I15" s="535">
        <f t="shared" si="5"/>
        <v>1.3309204573496751</v>
      </c>
      <c r="J15" s="435">
        <f t="shared" si="3"/>
        <v>1.0074719800747198</v>
      </c>
      <c r="K15" s="435">
        <f t="shared" si="4"/>
        <v>1.0030902348578492</v>
      </c>
      <c r="L15" s="582"/>
      <c r="M15" s="922">
        <f t="shared" si="2"/>
        <v>-1.2300000000000004</v>
      </c>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52"/>
      <c r="BW15" s="152"/>
      <c r="BX15" s="152"/>
      <c r="BY15" s="152"/>
      <c r="BZ15" s="152"/>
      <c r="CA15" s="152"/>
      <c r="CB15" s="152"/>
      <c r="CC15" s="152"/>
      <c r="CD15" s="152"/>
      <c r="CE15" s="152"/>
      <c r="CF15" s="152"/>
      <c r="CG15" s="152"/>
      <c r="CH15" s="152"/>
      <c r="CI15" s="152"/>
      <c r="CJ15" s="152"/>
      <c r="CK15" s="152"/>
      <c r="CL15" s="152"/>
      <c r="CM15" s="152"/>
      <c r="CN15" s="152"/>
      <c r="CO15" s="152"/>
      <c r="CP15" s="152"/>
      <c r="CQ15" s="152"/>
      <c r="CR15" s="152"/>
      <c r="CS15" s="152"/>
      <c r="CT15" s="152"/>
      <c r="CU15" s="152"/>
      <c r="CV15" s="152"/>
      <c r="CW15" s="152"/>
      <c r="CX15" s="152"/>
      <c r="CY15" s="152"/>
      <c r="CZ15" s="152"/>
      <c r="DA15" s="152"/>
      <c r="DB15" s="152"/>
      <c r="DC15" s="152"/>
      <c r="DD15" s="152"/>
      <c r="DE15" s="152"/>
      <c r="DF15" s="152"/>
      <c r="DG15" s="152"/>
      <c r="DH15" s="152"/>
      <c r="DI15" s="152"/>
      <c r="DJ15" s="152"/>
      <c r="DK15" s="152"/>
      <c r="DL15" s="152"/>
      <c r="DM15" s="152"/>
      <c r="DN15" s="152"/>
      <c r="DO15" s="152"/>
      <c r="DP15" s="152"/>
      <c r="DQ15" s="152"/>
      <c r="DR15" s="152"/>
      <c r="DS15" s="152"/>
      <c r="DT15" s="152"/>
      <c r="DU15" s="152"/>
      <c r="DV15" s="152"/>
      <c r="DW15" s="152"/>
      <c r="DX15" s="152"/>
      <c r="DY15" s="152"/>
      <c r="DZ15" s="152"/>
      <c r="EA15" s="152"/>
      <c r="EB15" s="152"/>
      <c r="EC15" s="152"/>
      <c r="ED15" s="152"/>
      <c r="EE15" s="152"/>
      <c r="EF15" s="152"/>
      <c r="EG15" s="152"/>
      <c r="EH15" s="152"/>
      <c r="EI15" s="152"/>
      <c r="EJ15" s="152"/>
      <c r="EK15" s="152"/>
      <c r="EL15" s="152"/>
      <c r="EM15" s="152"/>
      <c r="EN15" s="152"/>
      <c r="EO15" s="152"/>
      <c r="EP15" s="152"/>
      <c r="EQ15" s="152"/>
      <c r="ER15" s="152"/>
      <c r="ES15" s="152"/>
      <c r="ET15" s="152"/>
      <c r="EU15" s="152"/>
      <c r="EV15" s="152"/>
      <c r="EW15" s="152"/>
      <c r="EX15" s="152"/>
      <c r="EY15" s="152"/>
      <c r="EZ15" s="152"/>
      <c r="FA15" s="152"/>
      <c r="FB15" s="152"/>
      <c r="FC15" s="152"/>
      <c r="FD15" s="152"/>
      <c r="FE15" s="152"/>
      <c r="FF15" s="152"/>
      <c r="FG15" s="152"/>
      <c r="FH15" s="152"/>
      <c r="FI15" s="152"/>
      <c r="FJ15" s="152"/>
      <c r="FK15" s="152"/>
      <c r="FL15" s="152"/>
      <c r="FM15" s="152"/>
      <c r="FN15" s="152"/>
      <c r="FO15" s="152"/>
      <c r="FP15" s="152"/>
      <c r="FQ15" s="152"/>
      <c r="FR15" s="152"/>
      <c r="FS15" s="152"/>
      <c r="FT15" s="152"/>
      <c r="FU15" s="152"/>
      <c r="FV15" s="152"/>
      <c r="FW15" s="152"/>
      <c r="FX15" s="152"/>
      <c r="FY15" s="152"/>
      <c r="FZ15" s="152"/>
      <c r="GA15" s="152"/>
      <c r="GB15" s="152"/>
      <c r="GC15" s="152"/>
      <c r="GD15" s="152"/>
      <c r="GE15" s="152"/>
      <c r="GF15" s="152"/>
      <c r="GG15" s="152"/>
      <c r="GH15" s="152"/>
      <c r="GI15" s="152"/>
      <c r="GJ15" s="152"/>
      <c r="GK15" s="152"/>
      <c r="GL15" s="152"/>
      <c r="GM15" s="152"/>
      <c r="GN15" s="152"/>
      <c r="GO15" s="152"/>
      <c r="GP15" s="152"/>
      <c r="GQ15" s="152"/>
      <c r="GR15" s="152"/>
      <c r="GS15" s="152"/>
      <c r="GT15" s="152"/>
      <c r="GU15" s="152"/>
      <c r="GV15" s="152"/>
      <c r="GW15" s="152"/>
      <c r="GX15" s="152"/>
      <c r="GY15" s="152"/>
      <c r="GZ15" s="152"/>
      <c r="HA15" s="152"/>
      <c r="HB15" s="152"/>
      <c r="HC15" s="152"/>
      <c r="HD15" s="152"/>
      <c r="HE15" s="152"/>
      <c r="HF15" s="152"/>
      <c r="HG15" s="152"/>
      <c r="HH15" s="152"/>
      <c r="HI15" s="152"/>
      <c r="HJ15" s="152"/>
      <c r="HK15" s="152"/>
      <c r="HL15" s="152"/>
      <c r="HM15" s="152"/>
      <c r="HN15" s="152"/>
      <c r="HO15" s="152"/>
      <c r="HP15" s="152"/>
      <c r="HQ15" s="152"/>
      <c r="HR15" s="152"/>
      <c r="HS15" s="152"/>
      <c r="HT15" s="152"/>
      <c r="HU15" s="152"/>
      <c r="HV15" s="152"/>
      <c r="HW15" s="152"/>
      <c r="HX15" s="152"/>
      <c r="HY15" s="152"/>
      <c r="HZ15" s="152"/>
      <c r="IA15" s="152"/>
      <c r="IB15" s="152"/>
      <c r="IC15" s="152"/>
      <c r="ID15" s="152"/>
      <c r="IE15" s="152"/>
      <c r="IF15" s="152"/>
      <c r="IG15" s="152"/>
    </row>
    <row r="16" spans="1:241" ht="31.5" customHeight="1">
      <c r="A16" s="576" t="s">
        <v>21</v>
      </c>
      <c r="B16" s="581" t="s">
        <v>334</v>
      </c>
      <c r="C16" s="578" t="s">
        <v>6</v>
      </c>
      <c r="D16" s="785">
        <v>175.72800000000001</v>
      </c>
      <c r="E16" s="785">
        <v>180.76900000000001</v>
      </c>
      <c r="F16" s="786">
        <v>180.78</v>
      </c>
      <c r="G16" s="786">
        <v>212</v>
      </c>
      <c r="H16" s="786">
        <v>212.09800000000001</v>
      </c>
      <c r="I16" s="535">
        <f t="shared" si="5"/>
        <v>1.0287489756897021</v>
      </c>
      <c r="J16" s="435">
        <f t="shared" si="3"/>
        <v>1.0000608511415121</v>
      </c>
      <c r="K16" s="435">
        <f t="shared" si="4"/>
        <v>1.1732381900652729</v>
      </c>
      <c r="L16" s="582"/>
      <c r="M16" s="922">
        <f t="shared" si="2"/>
        <v>-9.8000000000013188E-2</v>
      </c>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c r="EC16" s="152"/>
      <c r="ED16" s="152"/>
      <c r="EE16" s="152"/>
      <c r="EF16" s="152"/>
      <c r="EG16" s="152"/>
      <c r="EH16" s="152"/>
      <c r="EI16" s="152"/>
      <c r="EJ16" s="152"/>
      <c r="EK16" s="152"/>
      <c r="EL16" s="152"/>
      <c r="EM16" s="152"/>
      <c r="EN16" s="152"/>
      <c r="EO16" s="152"/>
      <c r="EP16" s="152"/>
      <c r="EQ16" s="152"/>
      <c r="ER16" s="152"/>
      <c r="ES16" s="152"/>
      <c r="ET16" s="152"/>
      <c r="EU16" s="152"/>
      <c r="EV16" s="152"/>
      <c r="EW16" s="152"/>
      <c r="EX16" s="152"/>
      <c r="EY16" s="152"/>
      <c r="EZ16" s="152"/>
      <c r="FA16" s="152"/>
      <c r="FB16" s="152"/>
      <c r="FC16" s="152"/>
      <c r="FD16" s="152"/>
      <c r="FE16" s="152"/>
      <c r="FF16" s="152"/>
      <c r="FG16" s="152"/>
      <c r="FH16" s="152"/>
      <c r="FI16" s="152"/>
      <c r="FJ16" s="152"/>
      <c r="FK16" s="152"/>
      <c r="FL16" s="152"/>
      <c r="FM16" s="152"/>
      <c r="FN16" s="152"/>
      <c r="FO16" s="152"/>
      <c r="FP16" s="152"/>
      <c r="FQ16" s="152"/>
      <c r="FR16" s="152"/>
      <c r="FS16" s="152"/>
      <c r="FT16" s="152"/>
      <c r="FU16" s="152"/>
      <c r="FV16" s="152"/>
      <c r="FW16" s="152"/>
      <c r="FX16" s="152"/>
      <c r="FY16" s="152"/>
      <c r="FZ16" s="152"/>
      <c r="GA16" s="152"/>
      <c r="GB16" s="152"/>
      <c r="GC16" s="152"/>
      <c r="GD16" s="152"/>
      <c r="GE16" s="152"/>
      <c r="GF16" s="152"/>
      <c r="GG16" s="152"/>
      <c r="GH16" s="152"/>
      <c r="GI16" s="152"/>
      <c r="GJ16" s="152"/>
      <c r="GK16" s="152"/>
      <c r="GL16" s="152"/>
      <c r="GM16" s="152"/>
      <c r="GN16" s="152"/>
      <c r="GO16" s="152"/>
      <c r="GP16" s="152"/>
      <c r="GQ16" s="152"/>
      <c r="GR16" s="152"/>
      <c r="GS16" s="152"/>
      <c r="GT16" s="152"/>
      <c r="GU16" s="152"/>
      <c r="GV16" s="152"/>
      <c r="GW16" s="152"/>
      <c r="GX16" s="152"/>
      <c r="GY16" s="152"/>
      <c r="GZ16" s="152"/>
      <c r="HA16" s="152"/>
      <c r="HB16" s="152"/>
      <c r="HC16" s="152"/>
      <c r="HD16" s="152"/>
      <c r="HE16" s="152"/>
      <c r="HF16" s="152"/>
      <c r="HG16" s="152"/>
      <c r="HH16" s="152"/>
      <c r="HI16" s="152"/>
      <c r="HJ16" s="152"/>
      <c r="HK16" s="152"/>
      <c r="HL16" s="152"/>
      <c r="HM16" s="152"/>
      <c r="HN16" s="152"/>
      <c r="HO16" s="152"/>
      <c r="HP16" s="152"/>
      <c r="HQ16" s="152"/>
      <c r="HR16" s="152"/>
      <c r="HS16" s="152"/>
      <c r="HT16" s="152"/>
      <c r="HU16" s="152"/>
      <c r="HV16" s="152"/>
      <c r="HW16" s="152"/>
      <c r="HX16" s="152"/>
      <c r="HY16" s="152"/>
      <c r="HZ16" s="152"/>
      <c r="IA16" s="152"/>
      <c r="IB16" s="152"/>
      <c r="IC16" s="152"/>
      <c r="ID16" s="152"/>
      <c r="IE16" s="152"/>
      <c r="IF16" s="152"/>
      <c r="IG16" s="152"/>
    </row>
    <row r="17" spans="1:241" ht="53.25" customHeight="1">
      <c r="A17" s="576" t="s">
        <v>21</v>
      </c>
      <c r="B17" s="581" t="s">
        <v>335</v>
      </c>
      <c r="C17" s="578" t="s">
        <v>6</v>
      </c>
      <c r="D17" s="785">
        <v>42.969000000000001</v>
      </c>
      <c r="E17" s="785">
        <v>43.353999999999999</v>
      </c>
      <c r="F17" s="786">
        <v>85.1</v>
      </c>
      <c r="G17" s="786">
        <v>151.69999999999999</v>
      </c>
      <c r="H17" s="786">
        <v>151.816</v>
      </c>
      <c r="I17" s="535">
        <f t="shared" si="5"/>
        <v>1.9804975680141494</v>
      </c>
      <c r="J17" s="435">
        <f>F17/E17</f>
        <v>1.9629099967707708</v>
      </c>
      <c r="K17" s="435">
        <f t="shared" si="4"/>
        <v>1.7839717978848415</v>
      </c>
      <c r="L17" s="582"/>
      <c r="M17" s="922">
        <f t="shared" si="2"/>
        <v>-0.11600000000001387</v>
      </c>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c r="EC17" s="152"/>
      <c r="ED17" s="152"/>
      <c r="EE17" s="152"/>
      <c r="EF17" s="152"/>
      <c r="EG17" s="152"/>
      <c r="EH17" s="152"/>
      <c r="EI17" s="152"/>
      <c r="EJ17" s="152"/>
      <c r="EK17" s="152"/>
      <c r="EL17" s="152"/>
      <c r="EM17" s="152"/>
      <c r="EN17" s="152"/>
      <c r="EO17" s="152"/>
      <c r="EP17" s="152"/>
      <c r="EQ17" s="152"/>
      <c r="ER17" s="152"/>
      <c r="ES17" s="152"/>
      <c r="ET17" s="152"/>
      <c r="EU17" s="152"/>
      <c r="EV17" s="152"/>
      <c r="EW17" s="152"/>
      <c r="EX17" s="152"/>
      <c r="EY17" s="152"/>
      <c r="EZ17" s="152"/>
      <c r="FA17" s="152"/>
      <c r="FB17" s="152"/>
      <c r="FC17" s="152"/>
      <c r="FD17" s="152"/>
      <c r="FE17" s="152"/>
      <c r="FF17" s="152"/>
      <c r="FG17" s="152"/>
      <c r="FH17" s="152"/>
      <c r="FI17" s="152"/>
      <c r="FJ17" s="152"/>
      <c r="FK17" s="152"/>
      <c r="FL17" s="152"/>
      <c r="FM17" s="152"/>
      <c r="FN17" s="152"/>
      <c r="FO17" s="152"/>
      <c r="FP17" s="152"/>
      <c r="FQ17" s="152"/>
      <c r="FR17" s="152"/>
      <c r="FS17" s="152"/>
      <c r="FT17" s="152"/>
      <c r="FU17" s="152"/>
      <c r="FV17" s="152"/>
      <c r="FW17" s="152"/>
      <c r="FX17" s="152"/>
      <c r="FY17" s="152"/>
      <c r="FZ17" s="152"/>
      <c r="GA17" s="152"/>
      <c r="GB17" s="152"/>
      <c r="GC17" s="152"/>
      <c r="GD17" s="152"/>
      <c r="GE17" s="152"/>
      <c r="GF17" s="152"/>
      <c r="GG17" s="152"/>
      <c r="GH17" s="152"/>
      <c r="GI17" s="152"/>
      <c r="GJ17" s="152"/>
      <c r="GK17" s="152"/>
      <c r="GL17" s="152"/>
      <c r="GM17" s="152"/>
      <c r="GN17" s="152"/>
      <c r="GO17" s="152"/>
      <c r="GP17" s="152"/>
      <c r="GQ17" s="152"/>
      <c r="GR17" s="152"/>
      <c r="GS17" s="152"/>
      <c r="GT17" s="152"/>
      <c r="GU17" s="152"/>
      <c r="GV17" s="152"/>
      <c r="GW17" s="152"/>
      <c r="GX17" s="152"/>
      <c r="GY17" s="152"/>
      <c r="GZ17" s="152"/>
      <c r="HA17" s="152"/>
      <c r="HB17" s="152"/>
      <c r="HC17" s="152"/>
      <c r="HD17" s="152"/>
      <c r="HE17" s="152"/>
      <c r="HF17" s="152"/>
      <c r="HG17" s="152"/>
      <c r="HH17" s="152"/>
      <c r="HI17" s="152"/>
      <c r="HJ17" s="152"/>
      <c r="HK17" s="152"/>
      <c r="HL17" s="152"/>
      <c r="HM17" s="152"/>
      <c r="HN17" s="152"/>
      <c r="HO17" s="152"/>
      <c r="HP17" s="152"/>
      <c r="HQ17" s="152"/>
      <c r="HR17" s="152"/>
      <c r="HS17" s="152"/>
      <c r="HT17" s="152"/>
      <c r="HU17" s="152"/>
      <c r="HV17" s="152"/>
      <c r="HW17" s="152"/>
      <c r="HX17" s="152"/>
      <c r="HY17" s="152"/>
      <c r="HZ17" s="152"/>
      <c r="IA17" s="152"/>
      <c r="IB17" s="152"/>
      <c r="IC17" s="152"/>
      <c r="ID17" s="152"/>
      <c r="IE17" s="152"/>
      <c r="IF17" s="152"/>
      <c r="IG17" s="152"/>
    </row>
    <row r="18" spans="1:241" ht="45" customHeight="1">
      <c r="A18" s="576" t="s">
        <v>21</v>
      </c>
      <c r="B18" s="581" t="s">
        <v>336</v>
      </c>
      <c r="C18" s="578" t="s">
        <v>6</v>
      </c>
      <c r="D18" s="785">
        <v>2.3239999999999998</v>
      </c>
      <c r="E18" s="785">
        <v>3.234</v>
      </c>
      <c r="F18" s="786">
        <v>3.24</v>
      </c>
      <c r="G18" s="786">
        <v>2.2000000000000002</v>
      </c>
      <c r="H18" s="786">
        <v>3.234</v>
      </c>
      <c r="I18" s="535">
        <f t="shared" si="5"/>
        <v>1.3941480206540449</v>
      </c>
      <c r="J18" s="435">
        <f t="shared" si="3"/>
        <v>1.0018552875695734</v>
      </c>
      <c r="K18" s="435">
        <f t="shared" si="4"/>
        <v>0.99814814814814812</v>
      </c>
      <c r="L18" s="582"/>
      <c r="M18" s="922">
        <f>G18-H18</f>
        <v>-1.0339999999999998</v>
      </c>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c r="EC18" s="152"/>
      <c r="ED18" s="152"/>
      <c r="EE18" s="152"/>
      <c r="EF18" s="152"/>
      <c r="EG18" s="152"/>
      <c r="EH18" s="152"/>
      <c r="EI18" s="152"/>
      <c r="EJ18" s="152"/>
      <c r="EK18" s="152"/>
      <c r="EL18" s="152"/>
      <c r="EM18" s="152"/>
      <c r="EN18" s="152"/>
      <c r="EO18" s="152"/>
      <c r="EP18" s="152"/>
      <c r="EQ18" s="152"/>
      <c r="ER18" s="152"/>
      <c r="ES18" s="152"/>
      <c r="ET18" s="152"/>
      <c r="EU18" s="152"/>
      <c r="EV18" s="152"/>
      <c r="EW18" s="152"/>
      <c r="EX18" s="152"/>
      <c r="EY18" s="152"/>
      <c r="EZ18" s="152"/>
      <c r="FA18" s="152"/>
      <c r="FB18" s="152"/>
      <c r="FC18" s="152"/>
      <c r="FD18" s="152"/>
      <c r="FE18" s="152"/>
      <c r="FF18" s="152"/>
      <c r="FG18" s="152"/>
      <c r="FH18" s="152"/>
      <c r="FI18" s="152"/>
      <c r="FJ18" s="152"/>
      <c r="FK18" s="152"/>
      <c r="FL18" s="152"/>
      <c r="FM18" s="152"/>
      <c r="FN18" s="152"/>
      <c r="FO18" s="152"/>
      <c r="FP18" s="152"/>
      <c r="FQ18" s="152"/>
      <c r="FR18" s="152"/>
      <c r="FS18" s="152"/>
      <c r="FT18" s="152"/>
      <c r="FU18" s="152"/>
      <c r="FV18" s="152"/>
      <c r="FW18" s="152"/>
      <c r="FX18" s="152"/>
      <c r="FY18" s="152"/>
      <c r="FZ18" s="152"/>
      <c r="GA18" s="152"/>
      <c r="GB18" s="152"/>
      <c r="GC18" s="152"/>
      <c r="GD18" s="152"/>
      <c r="GE18" s="152"/>
      <c r="GF18" s="152"/>
      <c r="GG18" s="152"/>
      <c r="GH18" s="152"/>
      <c r="GI18" s="152"/>
      <c r="GJ18" s="152"/>
      <c r="GK18" s="152"/>
      <c r="GL18" s="152"/>
      <c r="GM18" s="152"/>
      <c r="GN18" s="152"/>
      <c r="GO18" s="152"/>
      <c r="GP18" s="152"/>
      <c r="GQ18" s="152"/>
      <c r="GR18" s="152"/>
      <c r="GS18" s="152"/>
      <c r="GT18" s="152"/>
      <c r="GU18" s="152"/>
      <c r="GV18" s="152"/>
      <c r="GW18" s="152"/>
      <c r="GX18" s="152"/>
      <c r="GY18" s="152"/>
      <c r="GZ18" s="152"/>
      <c r="HA18" s="152"/>
      <c r="HB18" s="152"/>
      <c r="HC18" s="152"/>
      <c r="HD18" s="152"/>
      <c r="HE18" s="152"/>
      <c r="HF18" s="152"/>
      <c r="HG18" s="152"/>
      <c r="HH18" s="152"/>
      <c r="HI18" s="152"/>
      <c r="HJ18" s="152"/>
      <c r="HK18" s="152"/>
      <c r="HL18" s="152"/>
      <c r="HM18" s="152"/>
      <c r="HN18" s="152"/>
      <c r="HO18" s="152"/>
      <c r="HP18" s="152"/>
      <c r="HQ18" s="152"/>
      <c r="HR18" s="152"/>
      <c r="HS18" s="152"/>
      <c r="HT18" s="152"/>
      <c r="HU18" s="152"/>
      <c r="HV18" s="152"/>
      <c r="HW18" s="152"/>
      <c r="HX18" s="152"/>
      <c r="HY18" s="152"/>
      <c r="HZ18" s="152"/>
      <c r="IA18" s="152"/>
      <c r="IB18" s="152"/>
      <c r="IC18" s="152"/>
      <c r="ID18" s="152"/>
      <c r="IE18" s="152"/>
      <c r="IF18" s="152"/>
      <c r="IG18" s="152"/>
    </row>
    <row r="19" spans="1:241" s="77" customFormat="1" ht="31.5" customHeight="1">
      <c r="A19" s="491" t="s">
        <v>98</v>
      </c>
      <c r="B19" s="572" t="s">
        <v>337</v>
      </c>
      <c r="C19" s="573"/>
      <c r="D19" s="583"/>
      <c r="E19" s="583"/>
      <c r="F19" s="584"/>
      <c r="G19" s="584"/>
      <c r="H19" s="584"/>
      <c r="I19" s="585"/>
      <c r="J19" s="506"/>
      <c r="K19" s="506"/>
      <c r="L19" s="575"/>
      <c r="M19" s="924">
        <f t="shared" si="2"/>
        <v>0</v>
      </c>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c r="DU19" s="151"/>
      <c r="DV19" s="151"/>
      <c r="DW19" s="151"/>
      <c r="DX19" s="151"/>
      <c r="DY19" s="151"/>
      <c r="DZ19" s="151"/>
      <c r="EA19" s="151"/>
      <c r="EB19" s="151"/>
      <c r="EC19" s="151"/>
      <c r="ED19" s="151"/>
      <c r="EE19" s="151"/>
      <c r="EF19" s="151"/>
      <c r="EG19" s="151"/>
      <c r="EH19" s="151"/>
      <c r="EI19" s="151"/>
      <c r="EJ19" s="151"/>
      <c r="EK19" s="151"/>
      <c r="EL19" s="151"/>
      <c r="EM19" s="151"/>
      <c r="EN19" s="151"/>
      <c r="EO19" s="151"/>
      <c r="EP19" s="151"/>
      <c r="EQ19" s="151"/>
      <c r="ER19" s="151"/>
      <c r="ES19" s="151"/>
      <c r="ET19" s="151"/>
      <c r="EU19" s="151"/>
      <c r="EV19" s="151"/>
      <c r="EW19" s="151"/>
      <c r="EX19" s="151"/>
      <c r="EY19" s="151"/>
      <c r="EZ19" s="151"/>
      <c r="FA19" s="151"/>
      <c r="FB19" s="151"/>
      <c r="FC19" s="151"/>
      <c r="FD19" s="151"/>
      <c r="FE19" s="151"/>
      <c r="FF19" s="151"/>
      <c r="FG19" s="151"/>
      <c r="FH19" s="151"/>
      <c r="FI19" s="151"/>
      <c r="FJ19" s="151"/>
      <c r="FK19" s="151"/>
      <c r="FL19" s="151"/>
      <c r="FM19" s="151"/>
      <c r="FN19" s="151"/>
      <c r="FO19" s="151"/>
      <c r="FP19" s="151"/>
      <c r="FQ19" s="151"/>
      <c r="FR19" s="151"/>
      <c r="FS19" s="151"/>
      <c r="FT19" s="151"/>
      <c r="FU19" s="151"/>
      <c r="FV19" s="151"/>
      <c r="FW19" s="151"/>
      <c r="FX19" s="151"/>
      <c r="FY19" s="151"/>
      <c r="FZ19" s="151"/>
      <c r="GA19" s="151"/>
      <c r="GB19" s="151"/>
      <c r="GC19" s="151"/>
      <c r="GD19" s="151"/>
      <c r="GE19" s="151"/>
      <c r="GF19" s="151"/>
      <c r="GG19" s="151"/>
      <c r="GH19" s="151"/>
      <c r="GI19" s="151"/>
      <c r="GJ19" s="151"/>
      <c r="GK19" s="151"/>
      <c r="GL19" s="151"/>
      <c r="GM19" s="151"/>
      <c r="GN19" s="151"/>
      <c r="GO19" s="151"/>
      <c r="GP19" s="151"/>
      <c r="GQ19" s="151"/>
      <c r="GR19" s="151"/>
      <c r="GS19" s="151"/>
      <c r="GT19" s="151"/>
      <c r="GU19" s="151"/>
      <c r="GV19" s="151"/>
      <c r="GW19" s="151"/>
      <c r="GX19" s="151"/>
      <c r="GY19" s="151"/>
      <c r="GZ19" s="151"/>
      <c r="HA19" s="151"/>
      <c r="HB19" s="151"/>
      <c r="HC19" s="151"/>
      <c r="HD19" s="151"/>
      <c r="HE19" s="151"/>
      <c r="HF19" s="151"/>
      <c r="HG19" s="151"/>
      <c r="HH19" s="151"/>
      <c r="HI19" s="151"/>
      <c r="HJ19" s="151"/>
      <c r="HK19" s="151"/>
      <c r="HL19" s="151"/>
      <c r="HM19" s="151"/>
      <c r="HN19" s="151"/>
      <c r="HO19" s="151"/>
      <c r="HP19" s="151"/>
      <c r="HQ19" s="151"/>
      <c r="HR19" s="151"/>
      <c r="HS19" s="151"/>
      <c r="HT19" s="151"/>
      <c r="HU19" s="151"/>
      <c r="HV19" s="151"/>
      <c r="HW19" s="151"/>
      <c r="HX19" s="151"/>
      <c r="HY19" s="151"/>
      <c r="HZ19" s="151"/>
      <c r="IA19" s="151"/>
      <c r="IB19" s="151"/>
      <c r="IC19" s="151"/>
      <c r="ID19" s="151"/>
      <c r="IE19" s="151"/>
      <c r="IF19" s="151"/>
      <c r="IG19" s="151"/>
    </row>
    <row r="20" spans="1:241" ht="31.5" customHeight="1">
      <c r="A20" s="497">
        <v>1</v>
      </c>
      <c r="B20" s="586" t="s">
        <v>338</v>
      </c>
      <c r="C20" s="86" t="s">
        <v>339</v>
      </c>
      <c r="D20" s="785">
        <v>72.507999999999996</v>
      </c>
      <c r="E20" s="785">
        <v>81.8</v>
      </c>
      <c r="F20" s="786">
        <v>96</v>
      </c>
      <c r="G20" s="786">
        <v>171</v>
      </c>
      <c r="H20" s="786">
        <v>171</v>
      </c>
      <c r="I20" s="532">
        <f>F20/D20</f>
        <v>1.3239918353836819</v>
      </c>
      <c r="J20" s="435">
        <f>F20/E20</f>
        <v>1.1735941320293399</v>
      </c>
      <c r="K20" s="435">
        <f>H20/F20</f>
        <v>1.78125</v>
      </c>
      <c r="L20" s="575"/>
      <c r="M20" s="922">
        <f t="shared" si="2"/>
        <v>0</v>
      </c>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c r="ED20" s="151"/>
      <c r="EE20" s="151"/>
      <c r="EF20" s="151"/>
      <c r="EG20" s="151"/>
      <c r="EH20" s="151"/>
      <c r="EI20" s="151"/>
      <c r="EJ20" s="151"/>
      <c r="EK20" s="151"/>
      <c r="EL20" s="151"/>
      <c r="EM20" s="151"/>
      <c r="EN20" s="151"/>
      <c r="EO20" s="151"/>
      <c r="EP20" s="151"/>
      <c r="EQ20" s="151"/>
      <c r="ER20" s="151"/>
      <c r="ES20" s="151"/>
      <c r="ET20" s="151"/>
      <c r="EU20" s="151"/>
      <c r="EV20" s="151"/>
      <c r="EW20" s="151"/>
      <c r="EX20" s="151"/>
      <c r="EY20" s="151"/>
      <c r="EZ20" s="151"/>
      <c r="FA20" s="151"/>
      <c r="FB20" s="151"/>
      <c r="FC20" s="151"/>
      <c r="FD20" s="151"/>
      <c r="FE20" s="151"/>
      <c r="FF20" s="151"/>
      <c r="FG20" s="151"/>
      <c r="FH20" s="151"/>
      <c r="FI20" s="151"/>
      <c r="FJ20" s="151"/>
      <c r="FK20" s="151"/>
      <c r="FL20" s="151"/>
      <c r="FM20" s="151"/>
      <c r="FN20" s="151"/>
      <c r="FO20" s="151"/>
      <c r="FP20" s="151"/>
      <c r="FQ20" s="151"/>
      <c r="FR20" s="151"/>
      <c r="FS20" s="151"/>
      <c r="FT20" s="151"/>
      <c r="FU20" s="151"/>
      <c r="FV20" s="151"/>
      <c r="FW20" s="151"/>
      <c r="FX20" s="151"/>
      <c r="FY20" s="151"/>
      <c r="FZ20" s="151"/>
      <c r="GA20" s="151"/>
      <c r="GB20" s="151"/>
      <c r="GC20" s="151"/>
      <c r="GD20" s="151"/>
      <c r="GE20" s="151"/>
      <c r="GF20" s="151"/>
      <c r="GG20" s="151"/>
      <c r="GH20" s="151"/>
      <c r="GI20" s="151"/>
      <c r="GJ20" s="151"/>
      <c r="GK20" s="151"/>
      <c r="GL20" s="151"/>
      <c r="GM20" s="151"/>
      <c r="GN20" s="151"/>
      <c r="GO20" s="151"/>
      <c r="GP20" s="151"/>
      <c r="GQ20" s="151"/>
      <c r="GR20" s="151"/>
      <c r="GS20" s="151"/>
      <c r="GT20" s="151"/>
      <c r="GU20" s="151"/>
      <c r="GV20" s="151"/>
      <c r="GW20" s="151"/>
      <c r="GX20" s="151"/>
      <c r="GY20" s="151"/>
      <c r="GZ20" s="151"/>
      <c r="HA20" s="151"/>
      <c r="HB20" s="151"/>
      <c r="HC20" s="151"/>
      <c r="HD20" s="151"/>
      <c r="HE20" s="151"/>
      <c r="HF20" s="151"/>
      <c r="HG20" s="151"/>
      <c r="HH20" s="151"/>
      <c r="HI20" s="151"/>
      <c r="HJ20" s="151"/>
      <c r="HK20" s="151"/>
      <c r="HL20" s="151"/>
      <c r="HM20" s="151"/>
      <c r="HN20" s="151"/>
      <c r="HO20" s="151"/>
      <c r="HP20" s="151"/>
      <c r="HQ20" s="151"/>
      <c r="HR20" s="151"/>
      <c r="HS20" s="151"/>
      <c r="HT20" s="151"/>
      <c r="HU20" s="151"/>
      <c r="HV20" s="151"/>
      <c r="HW20" s="151"/>
      <c r="HX20" s="151"/>
      <c r="HY20" s="151"/>
      <c r="HZ20" s="151"/>
      <c r="IA20" s="151"/>
      <c r="IB20" s="151"/>
      <c r="IC20" s="151"/>
      <c r="ID20" s="151"/>
      <c r="IE20" s="151"/>
      <c r="IF20" s="151"/>
      <c r="IG20" s="151"/>
    </row>
    <row r="21" spans="1:241" ht="27" customHeight="1">
      <c r="A21" s="497">
        <v>2</v>
      </c>
      <c r="B21" s="586" t="s">
        <v>340</v>
      </c>
      <c r="C21" s="588" t="s">
        <v>341</v>
      </c>
      <c r="D21" s="216">
        <v>74756</v>
      </c>
      <c r="E21" s="216">
        <v>99425</v>
      </c>
      <c r="F21" s="587">
        <v>99412</v>
      </c>
      <c r="G21" s="587">
        <v>100916</v>
      </c>
      <c r="H21" s="587">
        <v>100916</v>
      </c>
      <c r="I21" s="535">
        <f>F21/D21</f>
        <v>1.3298196800256836</v>
      </c>
      <c r="J21" s="435">
        <f>F21/E21</f>
        <v>0.99986924817701783</v>
      </c>
      <c r="K21" s="435">
        <f>H21/F21</f>
        <v>1.015128958274655</v>
      </c>
      <c r="L21" s="575"/>
      <c r="M21" s="925">
        <f t="shared" si="2"/>
        <v>0</v>
      </c>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c r="ED21" s="151"/>
      <c r="EE21" s="151"/>
      <c r="EF21" s="151"/>
      <c r="EG21" s="151"/>
      <c r="EH21" s="151"/>
      <c r="EI21" s="151"/>
      <c r="EJ21" s="151"/>
      <c r="EK21" s="151"/>
      <c r="EL21" s="151"/>
      <c r="EM21" s="151"/>
      <c r="EN21" s="151"/>
      <c r="EO21" s="151"/>
      <c r="EP21" s="151"/>
      <c r="EQ21" s="151"/>
      <c r="ER21" s="151"/>
      <c r="ES21" s="151"/>
      <c r="ET21" s="151"/>
      <c r="EU21" s="151"/>
      <c r="EV21" s="151"/>
      <c r="EW21" s="151"/>
      <c r="EX21" s="151"/>
      <c r="EY21" s="151"/>
      <c r="EZ21" s="151"/>
      <c r="FA21" s="151"/>
      <c r="FB21" s="151"/>
      <c r="FC21" s="151"/>
      <c r="FD21" s="151"/>
      <c r="FE21" s="151"/>
      <c r="FF21" s="151"/>
      <c r="FG21" s="151"/>
      <c r="FH21" s="151"/>
      <c r="FI21" s="151"/>
      <c r="FJ21" s="151"/>
      <c r="FK21" s="151"/>
      <c r="FL21" s="151"/>
      <c r="FM21" s="151"/>
      <c r="FN21" s="151"/>
      <c r="FO21" s="151"/>
      <c r="FP21" s="151"/>
      <c r="FQ21" s="151"/>
      <c r="FR21" s="151"/>
      <c r="FS21" s="151"/>
      <c r="FT21" s="151"/>
      <c r="FU21" s="151"/>
      <c r="FV21" s="151"/>
      <c r="FW21" s="151"/>
      <c r="FX21" s="151"/>
      <c r="FY21" s="151"/>
      <c r="FZ21" s="151"/>
      <c r="GA21" s="151"/>
      <c r="GB21" s="151"/>
      <c r="GC21" s="151"/>
      <c r="GD21" s="151"/>
      <c r="GE21" s="151"/>
      <c r="GF21" s="151"/>
      <c r="GG21" s="151"/>
      <c r="GH21" s="151"/>
      <c r="GI21" s="151"/>
      <c r="GJ21" s="151"/>
      <c r="GK21" s="151"/>
      <c r="GL21" s="151"/>
      <c r="GM21" s="151"/>
      <c r="GN21" s="151"/>
      <c r="GO21" s="151"/>
      <c r="GP21" s="151"/>
      <c r="GQ21" s="151"/>
      <c r="GR21" s="151"/>
      <c r="GS21" s="151"/>
      <c r="GT21" s="151"/>
      <c r="GU21" s="151"/>
      <c r="GV21" s="151"/>
      <c r="GW21" s="151"/>
      <c r="GX21" s="151"/>
      <c r="GY21" s="151"/>
      <c r="GZ21" s="151"/>
      <c r="HA21" s="151"/>
      <c r="HB21" s="151"/>
      <c r="HC21" s="151"/>
      <c r="HD21" s="151"/>
      <c r="HE21" s="151"/>
      <c r="HF21" s="151"/>
      <c r="HG21" s="151"/>
      <c r="HH21" s="151"/>
      <c r="HI21" s="151"/>
      <c r="HJ21" s="151"/>
      <c r="HK21" s="151"/>
      <c r="HL21" s="151"/>
      <c r="HM21" s="151"/>
      <c r="HN21" s="151"/>
      <c r="HO21" s="151"/>
      <c r="HP21" s="151"/>
      <c r="HQ21" s="151"/>
      <c r="HR21" s="151"/>
      <c r="HS21" s="151"/>
      <c r="HT21" s="151"/>
      <c r="HU21" s="151"/>
      <c r="HV21" s="151"/>
      <c r="HW21" s="151"/>
      <c r="HX21" s="151"/>
      <c r="HY21" s="151"/>
      <c r="HZ21" s="151"/>
      <c r="IA21" s="151"/>
      <c r="IB21" s="151"/>
      <c r="IC21" s="151"/>
      <c r="ID21" s="151"/>
      <c r="IE21" s="151"/>
      <c r="IF21" s="151"/>
      <c r="IG21" s="151"/>
    </row>
    <row r="22" spans="1:241" ht="31.5" customHeight="1">
      <c r="A22" s="497">
        <v>3</v>
      </c>
      <c r="B22" s="586" t="s">
        <v>342</v>
      </c>
      <c r="C22" s="588" t="s">
        <v>5</v>
      </c>
      <c r="D22" s="216">
        <v>4100</v>
      </c>
      <c r="E22" s="216">
        <v>4403</v>
      </c>
      <c r="F22" s="587">
        <v>4412</v>
      </c>
      <c r="G22" s="587">
        <v>4623</v>
      </c>
      <c r="H22" s="587">
        <v>4623</v>
      </c>
      <c r="I22" s="435">
        <f>F22/D22</f>
        <v>1.0760975609756098</v>
      </c>
      <c r="J22" s="435">
        <f>F22/E22</f>
        <v>1.0020440608675902</v>
      </c>
      <c r="K22" s="435">
        <f>H22/F22</f>
        <v>1.0478241160471442</v>
      </c>
      <c r="L22" s="575"/>
      <c r="M22" s="925">
        <f t="shared" si="2"/>
        <v>0</v>
      </c>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c r="BO22" s="151"/>
      <c r="BP22" s="151"/>
      <c r="BQ22" s="151"/>
      <c r="BR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c r="DP22" s="151"/>
      <c r="DQ22" s="151"/>
      <c r="DR22" s="151"/>
      <c r="DS22" s="151"/>
      <c r="DT22" s="151"/>
      <c r="DU22" s="151"/>
      <c r="DV22" s="151"/>
      <c r="DW22" s="151"/>
      <c r="DX22" s="151"/>
      <c r="DY22" s="151"/>
      <c r="DZ22" s="151"/>
      <c r="EA22" s="151"/>
      <c r="EB22" s="151"/>
      <c r="EC22" s="151"/>
      <c r="ED22" s="151"/>
      <c r="EE22" s="151"/>
      <c r="EF22" s="151"/>
      <c r="EG22" s="151"/>
      <c r="EH22" s="151"/>
      <c r="EI22" s="151"/>
      <c r="EJ22" s="151"/>
      <c r="EK22" s="151"/>
      <c r="EL22" s="151"/>
      <c r="EM22" s="151"/>
      <c r="EN22" s="151"/>
      <c r="EO22" s="151"/>
      <c r="EP22" s="151"/>
      <c r="EQ22" s="151"/>
      <c r="ER22" s="151"/>
      <c r="ES22" s="151"/>
      <c r="ET22" s="151"/>
      <c r="EU22" s="151"/>
      <c r="EV22" s="151"/>
      <c r="EW22" s="151"/>
      <c r="EX22" s="151"/>
      <c r="EY22" s="151"/>
      <c r="EZ22" s="151"/>
      <c r="FA22" s="151"/>
      <c r="FB22" s="151"/>
      <c r="FC22" s="151"/>
      <c r="FD22" s="151"/>
      <c r="FE22" s="151"/>
      <c r="FF22" s="151"/>
      <c r="FG22" s="151"/>
      <c r="FH22" s="151"/>
      <c r="FI22" s="151"/>
      <c r="FJ22" s="151"/>
      <c r="FK22" s="151"/>
      <c r="FL22" s="151"/>
      <c r="FM22" s="151"/>
      <c r="FN22" s="151"/>
      <c r="FO22" s="151"/>
      <c r="FP22" s="151"/>
      <c r="FQ22" s="151"/>
      <c r="FR22" s="151"/>
      <c r="FS22" s="151"/>
      <c r="FT22" s="151"/>
      <c r="FU22" s="151"/>
      <c r="FV22" s="151"/>
      <c r="FW22" s="151"/>
      <c r="FX22" s="151"/>
      <c r="FY22" s="151"/>
      <c r="FZ22" s="151"/>
      <c r="GA22" s="151"/>
      <c r="GB22" s="151"/>
      <c r="GC22" s="151"/>
      <c r="GD22" s="151"/>
      <c r="GE22" s="151"/>
      <c r="GF22" s="151"/>
      <c r="GG22" s="151"/>
      <c r="GH22" s="151"/>
      <c r="GI22" s="151"/>
      <c r="GJ22" s="151"/>
      <c r="GK22" s="151"/>
      <c r="GL22" s="151"/>
      <c r="GM22" s="151"/>
      <c r="GN22" s="151"/>
      <c r="GO22" s="151"/>
      <c r="GP22" s="151"/>
      <c r="GQ22" s="151"/>
      <c r="GR22" s="151"/>
      <c r="GS22" s="151"/>
      <c r="GT22" s="151"/>
      <c r="GU22" s="151"/>
      <c r="GV22" s="151"/>
      <c r="GW22" s="151"/>
      <c r="GX22" s="151"/>
      <c r="GY22" s="151"/>
      <c r="GZ22" s="151"/>
      <c r="HA22" s="151"/>
      <c r="HB22" s="151"/>
      <c r="HC22" s="151"/>
      <c r="HD22" s="151"/>
      <c r="HE22" s="151"/>
      <c r="HF22" s="151"/>
      <c r="HG22" s="151"/>
      <c r="HH22" s="151"/>
      <c r="HI22" s="151"/>
      <c r="HJ22" s="151"/>
      <c r="HK22" s="151"/>
      <c r="HL22" s="151"/>
      <c r="HM22" s="151"/>
      <c r="HN22" s="151"/>
      <c r="HO22" s="151"/>
      <c r="HP22" s="151"/>
      <c r="HQ22" s="151"/>
      <c r="HR22" s="151"/>
      <c r="HS22" s="151"/>
      <c r="HT22" s="151"/>
      <c r="HU22" s="151"/>
      <c r="HV22" s="151"/>
      <c r="HW22" s="151"/>
      <c r="HX22" s="151"/>
      <c r="HY22" s="151"/>
      <c r="HZ22" s="151"/>
      <c r="IA22" s="151"/>
      <c r="IB22" s="151"/>
      <c r="IC22" s="151"/>
      <c r="ID22" s="151"/>
      <c r="IE22" s="151"/>
      <c r="IF22" s="151"/>
      <c r="IG22" s="151"/>
    </row>
    <row r="23" spans="1:241" ht="31.5" customHeight="1">
      <c r="A23" s="497">
        <v>4</v>
      </c>
      <c r="B23" s="589" t="s">
        <v>343</v>
      </c>
      <c r="C23" s="578" t="s">
        <v>344</v>
      </c>
      <c r="D23" s="216">
        <v>5459</v>
      </c>
      <c r="E23" s="216">
        <v>5568</v>
      </c>
      <c r="F23" s="587">
        <v>7020</v>
      </c>
      <c r="G23" s="587">
        <v>7020</v>
      </c>
      <c r="H23" s="587">
        <v>7020</v>
      </c>
      <c r="I23" s="535">
        <f>F23/D23</f>
        <v>1.2859498076570801</v>
      </c>
      <c r="J23" s="435">
        <f>F23/E23</f>
        <v>1.2607758620689655</v>
      </c>
      <c r="K23" s="435">
        <f>H23/F23</f>
        <v>1</v>
      </c>
      <c r="L23" s="575"/>
      <c r="M23" s="925">
        <f t="shared" si="2"/>
        <v>0</v>
      </c>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c r="EH23" s="151"/>
      <c r="EI23" s="151"/>
      <c r="EJ23" s="151"/>
      <c r="EK23" s="151"/>
      <c r="EL23" s="151"/>
      <c r="EM23" s="151"/>
      <c r="EN23" s="151"/>
      <c r="EO23" s="151"/>
      <c r="EP23" s="151"/>
      <c r="EQ23" s="151"/>
      <c r="ER23" s="151"/>
      <c r="ES23" s="151"/>
      <c r="ET23" s="151"/>
      <c r="EU23" s="151"/>
      <c r="EV23" s="151"/>
      <c r="EW23" s="151"/>
      <c r="EX23" s="151"/>
      <c r="EY23" s="151"/>
      <c r="EZ23" s="151"/>
      <c r="FA23" s="151"/>
      <c r="FB23" s="151"/>
      <c r="FC23" s="151"/>
      <c r="FD23" s="151"/>
      <c r="FE23" s="151"/>
      <c r="FF23" s="151"/>
      <c r="FG23" s="151"/>
      <c r="FH23" s="151"/>
      <c r="FI23" s="151"/>
      <c r="FJ23" s="151"/>
      <c r="FK23" s="151"/>
      <c r="FL23" s="151"/>
      <c r="FM23" s="151"/>
      <c r="FN23" s="151"/>
      <c r="FO23" s="151"/>
      <c r="FP23" s="151"/>
      <c r="FQ23" s="151"/>
      <c r="FR23" s="151"/>
      <c r="FS23" s="151"/>
      <c r="FT23" s="151"/>
      <c r="FU23" s="151"/>
      <c r="FV23" s="151"/>
      <c r="FW23" s="151"/>
      <c r="FX23" s="151"/>
      <c r="FY23" s="151"/>
      <c r="FZ23" s="151"/>
      <c r="GA23" s="151"/>
      <c r="GB23" s="151"/>
      <c r="GC23" s="151"/>
      <c r="GD23" s="151"/>
      <c r="GE23" s="151"/>
      <c r="GF23" s="151"/>
      <c r="GG23" s="151"/>
      <c r="GH23" s="151"/>
      <c r="GI23" s="151"/>
      <c r="GJ23" s="151"/>
      <c r="GK23" s="151"/>
      <c r="GL23" s="151"/>
      <c r="GM23" s="151"/>
      <c r="GN23" s="151"/>
      <c r="GO23" s="151"/>
      <c r="GP23" s="151"/>
      <c r="GQ23" s="151"/>
      <c r="GR23" s="151"/>
      <c r="GS23" s="151"/>
      <c r="GT23" s="151"/>
      <c r="GU23" s="151"/>
      <c r="GV23" s="151"/>
      <c r="GW23" s="151"/>
      <c r="GX23" s="151"/>
      <c r="GY23" s="151"/>
      <c r="GZ23" s="151"/>
      <c r="HA23" s="151"/>
      <c r="HB23" s="151"/>
      <c r="HC23" s="151"/>
      <c r="HD23" s="151"/>
      <c r="HE23" s="151"/>
      <c r="HF23" s="151"/>
      <c r="HG23" s="151"/>
      <c r="HH23" s="151"/>
      <c r="HI23" s="151"/>
      <c r="HJ23" s="151"/>
      <c r="HK23" s="151"/>
      <c r="HL23" s="151"/>
      <c r="HM23" s="151"/>
      <c r="HN23" s="151"/>
      <c r="HO23" s="151"/>
      <c r="HP23" s="151"/>
      <c r="HQ23" s="151"/>
      <c r="HR23" s="151"/>
      <c r="HS23" s="151"/>
      <c r="HT23" s="151"/>
      <c r="HU23" s="151"/>
      <c r="HV23" s="151"/>
      <c r="HW23" s="151"/>
      <c r="HX23" s="151"/>
      <c r="HY23" s="151"/>
      <c r="HZ23" s="151"/>
      <c r="IA23" s="151"/>
      <c r="IB23" s="151"/>
      <c r="IC23" s="151"/>
      <c r="ID23" s="151"/>
      <c r="IE23" s="151"/>
      <c r="IF23" s="151"/>
      <c r="IG23" s="151"/>
    </row>
    <row r="24" spans="1:241" ht="31.5" customHeight="1">
      <c r="A24" s="497">
        <v>5</v>
      </c>
      <c r="B24" s="586" t="s">
        <v>345</v>
      </c>
      <c r="C24" s="588" t="s">
        <v>346</v>
      </c>
      <c r="D24" s="216">
        <v>216</v>
      </c>
      <c r="E24" s="216">
        <v>225</v>
      </c>
      <c r="F24" s="587">
        <v>228</v>
      </c>
      <c r="G24" s="587">
        <v>230</v>
      </c>
      <c r="H24" s="587">
        <v>230</v>
      </c>
      <c r="I24" s="535">
        <f>F24/D24</f>
        <v>1.0555555555555556</v>
      </c>
      <c r="J24" s="435">
        <f>F24/E24</f>
        <v>1.0133333333333334</v>
      </c>
      <c r="K24" s="435">
        <f>H24/F24</f>
        <v>1.0087719298245614</v>
      </c>
      <c r="L24" s="575"/>
      <c r="M24" s="925">
        <f t="shared" si="2"/>
        <v>0</v>
      </c>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c r="DP24" s="151"/>
      <c r="DQ24" s="151"/>
      <c r="DR24" s="151"/>
      <c r="DS24" s="151"/>
      <c r="DT24" s="151"/>
      <c r="DU24" s="151"/>
      <c r="DV24" s="151"/>
      <c r="DW24" s="151"/>
      <c r="DX24" s="151"/>
      <c r="DY24" s="151"/>
      <c r="DZ24" s="151"/>
      <c r="EA24" s="151"/>
      <c r="EB24" s="151"/>
      <c r="EC24" s="151"/>
      <c r="ED24" s="151"/>
      <c r="EE24" s="151"/>
      <c r="EF24" s="151"/>
      <c r="EG24" s="151"/>
      <c r="EH24" s="151"/>
      <c r="EI24" s="151"/>
      <c r="EJ24" s="151"/>
      <c r="EK24" s="151"/>
      <c r="EL24" s="151"/>
      <c r="EM24" s="151"/>
      <c r="EN24" s="151"/>
      <c r="EO24" s="151"/>
      <c r="EP24" s="151"/>
      <c r="EQ24" s="151"/>
      <c r="ER24" s="151"/>
      <c r="ES24" s="151"/>
      <c r="ET24" s="151"/>
      <c r="EU24" s="151"/>
      <c r="EV24" s="151"/>
      <c r="EW24" s="151"/>
      <c r="EX24" s="151"/>
      <c r="EY24" s="151"/>
      <c r="EZ24" s="151"/>
      <c r="FA24" s="151"/>
      <c r="FB24" s="151"/>
      <c r="FC24" s="151"/>
      <c r="FD24" s="151"/>
      <c r="FE24" s="151"/>
      <c r="FF24" s="151"/>
      <c r="FG24" s="151"/>
      <c r="FH24" s="151"/>
      <c r="FI24" s="151"/>
      <c r="FJ24" s="151"/>
      <c r="FK24" s="151"/>
      <c r="FL24" s="151"/>
      <c r="FM24" s="151"/>
      <c r="FN24" s="151"/>
      <c r="FO24" s="151"/>
      <c r="FP24" s="151"/>
      <c r="FQ24" s="151"/>
      <c r="FR24" s="151"/>
      <c r="FS24" s="151"/>
      <c r="FT24" s="151"/>
      <c r="FU24" s="151"/>
      <c r="FV24" s="151"/>
      <c r="FW24" s="151"/>
      <c r="FX24" s="151"/>
      <c r="FY24" s="151"/>
      <c r="FZ24" s="151"/>
      <c r="GA24" s="151"/>
      <c r="GB24" s="151"/>
      <c r="GC24" s="151"/>
      <c r="GD24" s="151"/>
      <c r="GE24" s="151"/>
      <c r="GF24" s="151"/>
      <c r="GG24" s="151"/>
      <c r="GH24" s="151"/>
      <c r="GI24" s="151"/>
      <c r="GJ24" s="151"/>
      <c r="GK24" s="151"/>
      <c r="GL24" s="151"/>
      <c r="GM24" s="151"/>
      <c r="GN24" s="151"/>
      <c r="GO24" s="151"/>
      <c r="GP24" s="151"/>
      <c r="GQ24" s="151"/>
      <c r="GR24" s="151"/>
      <c r="GS24" s="151"/>
      <c r="GT24" s="151"/>
      <c r="GU24" s="151"/>
      <c r="GV24" s="151"/>
      <c r="GW24" s="151"/>
      <c r="GX24" s="151"/>
      <c r="GY24" s="151"/>
      <c r="GZ24" s="151"/>
      <c r="HA24" s="151"/>
      <c r="HB24" s="151"/>
      <c r="HC24" s="151"/>
      <c r="HD24" s="151"/>
      <c r="HE24" s="151"/>
      <c r="HF24" s="151"/>
      <c r="HG24" s="151"/>
      <c r="HH24" s="151"/>
      <c r="HI24" s="151"/>
      <c r="HJ24" s="151"/>
      <c r="HK24" s="151"/>
      <c r="HL24" s="151"/>
      <c r="HM24" s="151"/>
      <c r="HN24" s="151"/>
      <c r="HO24" s="151"/>
      <c r="HP24" s="151"/>
      <c r="HQ24" s="151"/>
      <c r="HR24" s="151"/>
      <c r="HS24" s="151"/>
      <c r="HT24" s="151"/>
      <c r="HU24" s="151"/>
      <c r="HV24" s="151"/>
      <c r="HW24" s="151"/>
      <c r="HX24" s="151"/>
      <c r="HY24" s="151"/>
      <c r="HZ24" s="151"/>
      <c r="IA24" s="151"/>
      <c r="IB24" s="151"/>
      <c r="IC24" s="151"/>
      <c r="ID24" s="151"/>
      <c r="IE24" s="151"/>
      <c r="IF24" s="151"/>
      <c r="IG24" s="151"/>
    </row>
    <row r="25" spans="1:241" ht="31.5" customHeight="1">
      <c r="A25" s="497">
        <v>6</v>
      </c>
      <c r="B25" s="586" t="s">
        <v>347</v>
      </c>
      <c r="C25" s="588" t="s">
        <v>5</v>
      </c>
      <c r="D25" s="228"/>
      <c r="E25" s="228"/>
      <c r="F25" s="414"/>
      <c r="G25" s="414">
        <v>0</v>
      </c>
      <c r="H25" s="414">
        <v>0</v>
      </c>
      <c r="I25" s="435"/>
      <c r="J25" s="435"/>
      <c r="K25" s="435"/>
      <c r="L25" s="580"/>
      <c r="M25" s="923">
        <f t="shared" si="2"/>
        <v>0</v>
      </c>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c r="HF25" s="148"/>
      <c r="HG25" s="148"/>
      <c r="HH25" s="148"/>
      <c r="HI25" s="148"/>
      <c r="HJ25" s="148"/>
      <c r="HK25" s="148"/>
      <c r="HL25" s="148"/>
      <c r="HM25" s="148"/>
      <c r="HN25" s="148"/>
      <c r="HO25" s="148"/>
      <c r="HP25" s="148"/>
      <c r="HQ25" s="148"/>
      <c r="HR25" s="148"/>
      <c r="HS25" s="148"/>
      <c r="HT25" s="148"/>
      <c r="HU25" s="148"/>
      <c r="HV25" s="148"/>
      <c r="HW25" s="148"/>
      <c r="HX25" s="148"/>
      <c r="HY25" s="148"/>
      <c r="HZ25" s="148"/>
      <c r="IA25" s="148"/>
      <c r="IB25" s="148"/>
      <c r="IC25" s="148"/>
      <c r="ID25" s="148"/>
      <c r="IE25" s="148"/>
      <c r="IF25" s="148"/>
      <c r="IG25" s="148"/>
    </row>
    <row r="26" spans="1:241" ht="31.5" customHeight="1">
      <c r="A26" s="497">
        <v>7</v>
      </c>
      <c r="B26" s="586" t="s">
        <v>348</v>
      </c>
      <c r="C26" s="588" t="s">
        <v>5</v>
      </c>
      <c r="D26" s="228"/>
      <c r="E26" s="228"/>
      <c r="F26" s="414"/>
      <c r="G26" s="414">
        <v>0</v>
      </c>
      <c r="H26" s="414">
        <v>0</v>
      </c>
      <c r="I26" s="435"/>
      <c r="J26" s="435"/>
      <c r="K26" s="435"/>
      <c r="L26" s="575"/>
      <c r="M26" s="923">
        <f t="shared" si="2"/>
        <v>0</v>
      </c>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c r="BP26" s="151"/>
      <c r="BQ26" s="151"/>
      <c r="BR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c r="DP26" s="151"/>
      <c r="DQ26" s="151"/>
      <c r="DR26" s="151"/>
      <c r="DS26" s="151"/>
      <c r="DT26" s="151"/>
      <c r="DU26" s="151"/>
      <c r="DV26" s="151"/>
      <c r="DW26" s="151"/>
      <c r="DX26" s="151"/>
      <c r="DY26" s="151"/>
      <c r="DZ26" s="151"/>
      <c r="EA26" s="151"/>
      <c r="EB26" s="151"/>
      <c r="EC26" s="151"/>
      <c r="ED26" s="151"/>
      <c r="EE26" s="151"/>
      <c r="EF26" s="151"/>
      <c r="EG26" s="151"/>
      <c r="EH26" s="151"/>
      <c r="EI26" s="151"/>
      <c r="EJ26" s="151"/>
      <c r="EK26" s="151"/>
      <c r="EL26" s="151"/>
      <c r="EM26" s="151"/>
      <c r="EN26" s="151"/>
      <c r="EO26" s="151"/>
      <c r="EP26" s="151"/>
      <c r="EQ26" s="151"/>
      <c r="ER26" s="151"/>
      <c r="ES26" s="151"/>
      <c r="ET26" s="151"/>
      <c r="EU26" s="151"/>
      <c r="EV26" s="151"/>
      <c r="EW26" s="151"/>
      <c r="EX26" s="151"/>
      <c r="EY26" s="151"/>
      <c r="EZ26" s="151"/>
      <c r="FA26" s="151"/>
      <c r="FB26" s="151"/>
      <c r="FC26" s="151"/>
      <c r="FD26" s="151"/>
      <c r="FE26" s="151"/>
      <c r="FF26" s="151"/>
      <c r="FG26" s="151"/>
      <c r="FH26" s="151"/>
      <c r="FI26" s="151"/>
      <c r="FJ26" s="151"/>
      <c r="FK26" s="151"/>
      <c r="FL26" s="151"/>
      <c r="FM26" s="151"/>
      <c r="FN26" s="151"/>
      <c r="FO26" s="151"/>
      <c r="FP26" s="151"/>
      <c r="FQ26" s="151"/>
      <c r="FR26" s="151"/>
      <c r="FS26" s="151"/>
      <c r="FT26" s="151"/>
      <c r="FU26" s="151"/>
      <c r="FV26" s="151"/>
      <c r="FW26" s="151"/>
      <c r="FX26" s="151"/>
      <c r="FY26" s="151"/>
      <c r="FZ26" s="151"/>
      <c r="GA26" s="151"/>
      <c r="GB26" s="151"/>
      <c r="GC26" s="151"/>
      <c r="GD26" s="151"/>
      <c r="GE26" s="151"/>
      <c r="GF26" s="151"/>
      <c r="GG26" s="151"/>
      <c r="GH26" s="151"/>
      <c r="GI26" s="151"/>
      <c r="GJ26" s="151"/>
      <c r="GK26" s="151"/>
      <c r="GL26" s="151"/>
      <c r="GM26" s="151"/>
      <c r="GN26" s="151"/>
      <c r="GO26" s="151"/>
      <c r="GP26" s="151"/>
      <c r="GQ26" s="151"/>
      <c r="GR26" s="151"/>
      <c r="GS26" s="151"/>
      <c r="GT26" s="151"/>
      <c r="GU26" s="151"/>
      <c r="GV26" s="151"/>
      <c r="GW26" s="151"/>
      <c r="GX26" s="151"/>
      <c r="GY26" s="151"/>
      <c r="GZ26" s="151"/>
      <c r="HA26" s="151"/>
      <c r="HB26" s="151"/>
      <c r="HC26" s="151"/>
      <c r="HD26" s="151"/>
      <c r="HE26" s="151"/>
      <c r="HF26" s="151"/>
      <c r="HG26" s="151"/>
      <c r="HH26" s="151"/>
      <c r="HI26" s="151"/>
      <c r="HJ26" s="151"/>
      <c r="HK26" s="151"/>
      <c r="HL26" s="151"/>
      <c r="HM26" s="151"/>
      <c r="HN26" s="151"/>
      <c r="HO26" s="151"/>
      <c r="HP26" s="151"/>
      <c r="HQ26" s="151"/>
      <c r="HR26" s="151"/>
      <c r="HS26" s="151"/>
      <c r="HT26" s="151"/>
      <c r="HU26" s="151"/>
      <c r="HV26" s="151"/>
      <c r="HW26" s="151"/>
      <c r="HX26" s="151"/>
      <c r="HY26" s="151"/>
      <c r="HZ26" s="151"/>
      <c r="IA26" s="151"/>
      <c r="IB26" s="151"/>
      <c r="IC26" s="151"/>
      <c r="ID26" s="151"/>
      <c r="IE26" s="151"/>
      <c r="IF26" s="151"/>
      <c r="IG26" s="151"/>
    </row>
    <row r="27" spans="1:241" ht="31.5" customHeight="1">
      <c r="A27" s="497">
        <v>8</v>
      </c>
      <c r="B27" s="586" t="s">
        <v>349</v>
      </c>
      <c r="C27" s="588" t="s">
        <v>5</v>
      </c>
      <c r="D27" s="228"/>
      <c r="E27" s="228"/>
      <c r="F27" s="414"/>
      <c r="G27" s="414">
        <v>0</v>
      </c>
      <c r="H27" s="414">
        <v>0</v>
      </c>
      <c r="I27" s="435"/>
      <c r="J27" s="535"/>
      <c r="K27" s="535"/>
      <c r="L27" s="575"/>
      <c r="M27" s="923">
        <f t="shared" si="2"/>
        <v>0</v>
      </c>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c r="DY27" s="151"/>
      <c r="DZ27" s="151"/>
      <c r="EA27" s="151"/>
      <c r="EB27" s="151"/>
      <c r="EC27" s="151"/>
      <c r="ED27" s="151"/>
      <c r="EE27" s="151"/>
      <c r="EF27" s="151"/>
      <c r="EG27" s="151"/>
      <c r="EH27" s="151"/>
      <c r="EI27" s="151"/>
      <c r="EJ27" s="151"/>
      <c r="EK27" s="151"/>
      <c r="EL27" s="151"/>
      <c r="EM27" s="151"/>
      <c r="EN27" s="151"/>
      <c r="EO27" s="151"/>
      <c r="EP27" s="151"/>
      <c r="EQ27" s="151"/>
      <c r="ER27" s="151"/>
      <c r="ES27" s="151"/>
      <c r="ET27" s="151"/>
      <c r="EU27" s="151"/>
      <c r="EV27" s="151"/>
      <c r="EW27" s="151"/>
      <c r="EX27" s="151"/>
      <c r="EY27" s="151"/>
      <c r="EZ27" s="151"/>
      <c r="FA27" s="151"/>
      <c r="FB27" s="151"/>
      <c r="FC27" s="151"/>
      <c r="FD27" s="151"/>
      <c r="FE27" s="151"/>
      <c r="FF27" s="151"/>
      <c r="FG27" s="151"/>
      <c r="FH27" s="151"/>
      <c r="FI27" s="151"/>
      <c r="FJ27" s="151"/>
      <c r="FK27" s="151"/>
      <c r="FL27" s="151"/>
      <c r="FM27" s="151"/>
      <c r="FN27" s="151"/>
      <c r="FO27" s="151"/>
      <c r="FP27" s="151"/>
      <c r="FQ27" s="151"/>
      <c r="FR27" s="151"/>
      <c r="FS27" s="151"/>
      <c r="FT27" s="151"/>
      <c r="FU27" s="151"/>
      <c r="FV27" s="151"/>
      <c r="FW27" s="151"/>
      <c r="FX27" s="151"/>
      <c r="FY27" s="151"/>
      <c r="FZ27" s="151"/>
      <c r="GA27" s="151"/>
      <c r="GB27" s="151"/>
      <c r="GC27" s="151"/>
      <c r="GD27" s="151"/>
      <c r="GE27" s="151"/>
      <c r="GF27" s="151"/>
      <c r="GG27" s="151"/>
      <c r="GH27" s="151"/>
      <c r="GI27" s="151"/>
      <c r="GJ27" s="151"/>
      <c r="GK27" s="151"/>
      <c r="GL27" s="151"/>
      <c r="GM27" s="151"/>
      <c r="GN27" s="151"/>
      <c r="GO27" s="151"/>
      <c r="GP27" s="151"/>
      <c r="GQ27" s="151"/>
      <c r="GR27" s="151"/>
      <c r="GS27" s="151"/>
      <c r="GT27" s="151"/>
      <c r="GU27" s="151"/>
      <c r="GV27" s="151"/>
      <c r="GW27" s="151"/>
      <c r="GX27" s="151"/>
      <c r="GY27" s="151"/>
      <c r="GZ27" s="151"/>
      <c r="HA27" s="151"/>
      <c r="HB27" s="151"/>
      <c r="HC27" s="151"/>
      <c r="HD27" s="151"/>
      <c r="HE27" s="151"/>
      <c r="HF27" s="151"/>
      <c r="HG27" s="151"/>
      <c r="HH27" s="151"/>
      <c r="HI27" s="151"/>
      <c r="HJ27" s="151"/>
      <c r="HK27" s="151"/>
      <c r="HL27" s="151"/>
      <c r="HM27" s="151"/>
      <c r="HN27" s="151"/>
      <c r="HO27" s="151"/>
      <c r="HP27" s="151"/>
      <c r="HQ27" s="151"/>
      <c r="HR27" s="151"/>
      <c r="HS27" s="151"/>
      <c r="HT27" s="151"/>
      <c r="HU27" s="151"/>
      <c r="HV27" s="151"/>
      <c r="HW27" s="151"/>
      <c r="HX27" s="151"/>
      <c r="HY27" s="151"/>
      <c r="HZ27" s="151"/>
      <c r="IA27" s="151"/>
      <c r="IB27" s="151"/>
      <c r="IC27" s="151"/>
      <c r="ID27" s="151"/>
      <c r="IE27" s="151"/>
      <c r="IF27" s="151"/>
      <c r="IG27" s="151"/>
    </row>
    <row r="28" spans="1:241" s="77" customFormat="1" ht="31.5" customHeight="1">
      <c r="A28" s="590" t="s">
        <v>172</v>
      </c>
      <c r="B28" s="591" t="s">
        <v>350</v>
      </c>
      <c r="C28" s="592"/>
      <c r="D28" s="583"/>
      <c r="E28" s="583"/>
      <c r="F28" s="584"/>
      <c r="G28" s="584"/>
      <c r="H28" s="584"/>
      <c r="I28" s="593"/>
      <c r="J28" s="593"/>
      <c r="K28" s="593"/>
      <c r="L28" s="575"/>
      <c r="M28" s="924">
        <f t="shared" si="2"/>
        <v>0</v>
      </c>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c r="EH28" s="151"/>
      <c r="EI28" s="151"/>
      <c r="EJ28" s="151"/>
      <c r="EK28" s="151"/>
      <c r="EL28" s="151"/>
      <c r="EM28" s="151"/>
      <c r="EN28" s="151"/>
      <c r="EO28" s="151"/>
      <c r="EP28" s="151"/>
      <c r="EQ28" s="151"/>
      <c r="ER28" s="151"/>
      <c r="ES28" s="151"/>
      <c r="ET28" s="151"/>
      <c r="EU28" s="151"/>
      <c r="EV28" s="151"/>
      <c r="EW28" s="151"/>
      <c r="EX28" s="151"/>
      <c r="EY28" s="151"/>
      <c r="EZ28" s="151"/>
      <c r="FA28" s="151"/>
      <c r="FB28" s="151"/>
      <c r="FC28" s="151"/>
      <c r="FD28" s="151"/>
      <c r="FE28" s="151"/>
      <c r="FF28" s="151"/>
      <c r="FG28" s="151"/>
      <c r="FH28" s="151"/>
      <c r="FI28" s="151"/>
      <c r="FJ28" s="151"/>
      <c r="FK28" s="151"/>
      <c r="FL28" s="151"/>
      <c r="FM28" s="151"/>
      <c r="FN28" s="151"/>
      <c r="FO28" s="151"/>
      <c r="FP28" s="151"/>
      <c r="FQ28" s="151"/>
      <c r="FR28" s="151"/>
      <c r="FS28" s="151"/>
      <c r="FT28" s="151"/>
      <c r="FU28" s="151"/>
      <c r="FV28" s="151"/>
      <c r="FW28" s="151"/>
      <c r="FX28" s="151"/>
      <c r="FY28" s="151"/>
      <c r="FZ28" s="151"/>
      <c r="GA28" s="151"/>
      <c r="GB28" s="151"/>
      <c r="GC28" s="151"/>
      <c r="GD28" s="151"/>
      <c r="GE28" s="151"/>
      <c r="GF28" s="151"/>
      <c r="GG28" s="151"/>
      <c r="GH28" s="151"/>
      <c r="GI28" s="151"/>
      <c r="GJ28" s="151"/>
      <c r="GK28" s="151"/>
      <c r="GL28" s="151"/>
      <c r="GM28" s="151"/>
      <c r="GN28" s="151"/>
      <c r="GO28" s="151"/>
      <c r="GP28" s="151"/>
      <c r="GQ28" s="151"/>
      <c r="GR28" s="151"/>
      <c r="GS28" s="151"/>
      <c r="GT28" s="151"/>
      <c r="GU28" s="151"/>
      <c r="GV28" s="151"/>
      <c r="GW28" s="151"/>
      <c r="GX28" s="151"/>
      <c r="GY28" s="151"/>
      <c r="GZ28" s="151"/>
      <c r="HA28" s="151"/>
      <c r="HB28" s="151"/>
      <c r="HC28" s="151"/>
      <c r="HD28" s="151"/>
      <c r="HE28" s="151"/>
      <c r="HF28" s="151"/>
      <c r="HG28" s="151"/>
      <c r="HH28" s="151"/>
      <c r="HI28" s="151"/>
      <c r="HJ28" s="151"/>
      <c r="HK28" s="151"/>
      <c r="HL28" s="151"/>
      <c r="HM28" s="151"/>
      <c r="HN28" s="151"/>
      <c r="HO28" s="151"/>
      <c r="HP28" s="151"/>
      <c r="HQ28" s="151"/>
      <c r="HR28" s="151"/>
      <c r="HS28" s="151"/>
      <c r="HT28" s="151"/>
      <c r="HU28" s="151"/>
      <c r="HV28" s="151"/>
      <c r="HW28" s="151"/>
      <c r="HX28" s="151"/>
      <c r="HY28" s="151"/>
      <c r="HZ28" s="151"/>
      <c r="IA28" s="151"/>
      <c r="IB28" s="151"/>
      <c r="IC28" s="151"/>
      <c r="ID28" s="151"/>
      <c r="IE28" s="151"/>
      <c r="IF28" s="151"/>
      <c r="IG28" s="151"/>
    </row>
    <row r="29" spans="1:241" ht="41.25" customHeight="1">
      <c r="A29" s="997" t="s">
        <v>21</v>
      </c>
      <c r="B29" s="998" t="s">
        <v>351</v>
      </c>
      <c r="C29" s="999" t="s">
        <v>8</v>
      </c>
      <c r="D29" s="228">
        <v>99.7</v>
      </c>
      <c r="E29" s="228">
        <v>99.7</v>
      </c>
      <c r="F29" s="414">
        <v>99.7</v>
      </c>
      <c r="G29" s="414">
        <v>99.7</v>
      </c>
      <c r="H29" s="414">
        <v>99.7</v>
      </c>
      <c r="I29" s="414">
        <f>F29-D29</f>
        <v>0</v>
      </c>
      <c r="J29" s="414">
        <f>F29-E29</f>
        <v>0</v>
      </c>
      <c r="K29" s="414">
        <f>H29-F29</f>
        <v>0</v>
      </c>
      <c r="L29" s="575"/>
      <c r="M29" s="1000">
        <f t="shared" si="2"/>
        <v>0</v>
      </c>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c r="ED29" s="151"/>
      <c r="EE29" s="151"/>
      <c r="EF29" s="151"/>
      <c r="EG29" s="151"/>
      <c r="EH29" s="151"/>
      <c r="EI29" s="151"/>
      <c r="EJ29" s="151"/>
      <c r="EK29" s="151"/>
      <c r="EL29" s="151"/>
      <c r="EM29" s="151"/>
      <c r="EN29" s="151"/>
      <c r="EO29" s="151"/>
      <c r="EP29" s="151"/>
      <c r="EQ29" s="151"/>
      <c r="ER29" s="151"/>
      <c r="ES29" s="151"/>
      <c r="ET29" s="151"/>
      <c r="EU29" s="151"/>
      <c r="EV29" s="151"/>
      <c r="EW29" s="151"/>
      <c r="EX29" s="151"/>
      <c r="EY29" s="151"/>
      <c r="EZ29" s="151"/>
      <c r="FA29" s="151"/>
      <c r="FB29" s="151"/>
      <c r="FC29" s="151"/>
      <c r="FD29" s="151"/>
      <c r="FE29" s="151"/>
      <c r="FF29" s="151"/>
      <c r="FG29" s="151"/>
      <c r="FH29" s="151"/>
      <c r="FI29" s="151"/>
      <c r="FJ29" s="151"/>
      <c r="FK29" s="151"/>
      <c r="FL29" s="151"/>
      <c r="FM29" s="151"/>
      <c r="FN29" s="151"/>
      <c r="FO29" s="151"/>
      <c r="FP29" s="151"/>
      <c r="FQ29" s="151"/>
      <c r="FR29" s="151"/>
      <c r="FS29" s="151"/>
      <c r="FT29" s="151"/>
      <c r="FU29" s="151"/>
      <c r="FV29" s="151"/>
      <c r="FW29" s="151"/>
      <c r="FX29" s="151"/>
      <c r="FY29" s="151"/>
      <c r="FZ29" s="151"/>
      <c r="GA29" s="151"/>
      <c r="GB29" s="151"/>
      <c r="GC29" s="151"/>
      <c r="GD29" s="151"/>
      <c r="GE29" s="151"/>
      <c r="GF29" s="151"/>
      <c r="GG29" s="151"/>
      <c r="GH29" s="151"/>
      <c r="GI29" s="151"/>
      <c r="GJ29" s="151"/>
      <c r="GK29" s="151"/>
      <c r="GL29" s="151"/>
      <c r="GM29" s="151"/>
      <c r="GN29" s="151"/>
      <c r="GO29" s="151"/>
      <c r="GP29" s="151"/>
      <c r="GQ29" s="151"/>
      <c r="GR29" s="151"/>
      <c r="GS29" s="151"/>
      <c r="GT29" s="151"/>
      <c r="GU29" s="151"/>
      <c r="GV29" s="151"/>
      <c r="GW29" s="151"/>
      <c r="GX29" s="151"/>
      <c r="GY29" s="151"/>
      <c r="GZ29" s="151"/>
      <c r="HA29" s="151"/>
      <c r="HB29" s="151"/>
      <c r="HC29" s="151"/>
      <c r="HD29" s="151"/>
      <c r="HE29" s="151"/>
      <c r="HF29" s="151"/>
      <c r="HG29" s="151"/>
      <c r="HH29" s="151"/>
      <c r="HI29" s="151"/>
      <c r="HJ29" s="151"/>
      <c r="HK29" s="151"/>
      <c r="HL29" s="151"/>
      <c r="HM29" s="151"/>
      <c r="HN29" s="151"/>
      <c r="HO29" s="151"/>
      <c r="HP29" s="151"/>
      <c r="HQ29" s="151"/>
      <c r="HR29" s="151"/>
      <c r="HS29" s="151"/>
      <c r="HT29" s="151"/>
      <c r="HU29" s="151"/>
      <c r="HV29" s="151"/>
      <c r="HW29" s="151"/>
      <c r="HX29" s="151"/>
      <c r="HY29" s="151"/>
      <c r="HZ29" s="151"/>
      <c r="IA29" s="151"/>
      <c r="IB29" s="151"/>
      <c r="IC29" s="151"/>
      <c r="ID29" s="151"/>
      <c r="IE29" s="151"/>
      <c r="IF29" s="151"/>
      <c r="IG29" s="151"/>
    </row>
    <row r="30" spans="1:241" ht="37.5" customHeight="1">
      <c r="A30" s="1001"/>
      <c r="B30" s="1002" t="s">
        <v>352</v>
      </c>
      <c r="C30" s="999" t="s">
        <v>8</v>
      </c>
      <c r="D30" s="228">
        <v>98.5</v>
      </c>
      <c r="E30" s="228">
        <v>99.5</v>
      </c>
      <c r="F30" s="228">
        <v>99.7</v>
      </c>
      <c r="G30" s="228">
        <v>99.5</v>
      </c>
      <c r="H30" s="228">
        <v>99.7</v>
      </c>
      <c r="I30" s="414">
        <f>F30-D30</f>
        <v>1.2000000000000028</v>
      </c>
      <c r="J30" s="414">
        <f>F30-E30</f>
        <v>0.20000000000000284</v>
      </c>
      <c r="K30" s="414">
        <f>H30-F30</f>
        <v>0</v>
      </c>
      <c r="L30" s="582"/>
      <c r="M30" s="928">
        <f t="shared" si="2"/>
        <v>-0.20000000000000284</v>
      </c>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c r="EC30" s="152"/>
      <c r="ED30" s="152"/>
      <c r="EE30" s="152"/>
      <c r="EF30" s="152"/>
      <c r="EG30" s="152"/>
      <c r="EH30" s="152"/>
      <c r="EI30" s="152"/>
      <c r="EJ30" s="152"/>
      <c r="EK30" s="152"/>
      <c r="EL30" s="152"/>
      <c r="EM30" s="152"/>
      <c r="EN30" s="152"/>
      <c r="EO30" s="152"/>
      <c r="EP30" s="152"/>
      <c r="EQ30" s="152"/>
      <c r="ER30" s="152"/>
      <c r="ES30" s="152"/>
      <c r="ET30" s="152"/>
      <c r="EU30" s="152"/>
      <c r="EV30" s="152"/>
      <c r="EW30" s="152"/>
      <c r="EX30" s="152"/>
      <c r="EY30" s="152"/>
      <c r="EZ30" s="152"/>
      <c r="FA30" s="152"/>
      <c r="FB30" s="152"/>
      <c r="FC30" s="152"/>
      <c r="FD30" s="152"/>
      <c r="FE30" s="152"/>
      <c r="FF30" s="152"/>
      <c r="FG30" s="152"/>
      <c r="FH30" s="152"/>
      <c r="FI30" s="152"/>
      <c r="FJ30" s="152"/>
      <c r="FK30" s="152"/>
      <c r="FL30" s="152"/>
      <c r="FM30" s="152"/>
      <c r="FN30" s="152"/>
      <c r="FO30" s="152"/>
      <c r="FP30" s="152"/>
      <c r="FQ30" s="152"/>
      <c r="FR30" s="152"/>
      <c r="FS30" s="152"/>
      <c r="FT30" s="152"/>
      <c r="FU30" s="152"/>
      <c r="FV30" s="152"/>
      <c r="FW30" s="152"/>
      <c r="FX30" s="152"/>
      <c r="FY30" s="152"/>
      <c r="FZ30" s="152"/>
      <c r="GA30" s="152"/>
      <c r="GB30" s="152"/>
      <c r="GC30" s="152"/>
      <c r="GD30" s="152"/>
      <c r="GE30" s="152"/>
      <c r="GF30" s="152"/>
      <c r="GG30" s="152"/>
      <c r="GH30" s="152"/>
      <c r="GI30" s="152"/>
      <c r="GJ30" s="152"/>
      <c r="GK30" s="152"/>
      <c r="GL30" s="152"/>
      <c r="GM30" s="152"/>
      <c r="GN30" s="152"/>
      <c r="GO30" s="152"/>
      <c r="GP30" s="152"/>
      <c r="GQ30" s="152"/>
      <c r="GR30" s="152"/>
      <c r="GS30" s="152"/>
      <c r="GT30" s="152"/>
      <c r="GU30" s="152"/>
      <c r="GV30" s="152"/>
      <c r="GW30" s="152"/>
      <c r="GX30" s="152"/>
      <c r="GY30" s="152"/>
      <c r="GZ30" s="152"/>
      <c r="HA30" s="152"/>
      <c r="HB30" s="152"/>
      <c r="HC30" s="152"/>
      <c r="HD30" s="152"/>
      <c r="HE30" s="152"/>
      <c r="HF30" s="152"/>
      <c r="HG30" s="152"/>
      <c r="HH30" s="152"/>
      <c r="HI30" s="152"/>
      <c r="HJ30" s="152"/>
      <c r="HK30" s="152"/>
      <c r="HL30" s="152"/>
      <c r="HM30" s="152"/>
      <c r="HN30" s="152"/>
      <c r="HO30" s="152"/>
      <c r="HP30" s="152"/>
      <c r="HQ30" s="152"/>
      <c r="HR30" s="152"/>
      <c r="HS30" s="152"/>
      <c r="HT30" s="152"/>
      <c r="HU30" s="152"/>
      <c r="HV30" s="152"/>
      <c r="HW30" s="152"/>
      <c r="HX30" s="152"/>
      <c r="HY30" s="152"/>
      <c r="HZ30" s="152"/>
      <c r="IA30" s="152"/>
      <c r="IB30" s="152"/>
      <c r="IC30" s="152"/>
      <c r="ID30" s="152"/>
      <c r="IE30" s="152"/>
      <c r="IF30" s="152"/>
      <c r="IG30" s="152"/>
    </row>
    <row r="31" spans="1:241">
      <c r="A31" s="594"/>
      <c r="B31" s="595"/>
      <c r="C31" s="595"/>
      <c r="D31" s="596"/>
      <c r="E31" s="596"/>
      <c r="F31" s="597"/>
      <c r="G31" s="597"/>
      <c r="H31" s="597"/>
      <c r="I31" s="597"/>
      <c r="J31" s="595"/>
      <c r="K31" s="595"/>
      <c r="L31" s="598"/>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row>
    <row r="32" spans="1:241" ht="15.75" customHeight="1">
      <c r="A32" s="147"/>
      <c r="B32" s="144"/>
      <c r="C32" s="144"/>
      <c r="D32" s="145"/>
      <c r="E32" s="145"/>
      <c r="F32" s="146"/>
      <c r="G32" s="146"/>
      <c r="H32" s="146"/>
      <c r="I32" s="146"/>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row>
    <row r="33" spans="4:5" s="153" customFormat="1">
      <c r="D33" s="154"/>
      <c r="E33" s="154"/>
    </row>
    <row r="34" spans="4:5" s="153" customFormat="1">
      <c r="D34" s="154"/>
      <c r="E34" s="154"/>
    </row>
    <row r="35" spans="4:5" ht="41.25" customHeight="1"/>
  </sheetData>
  <mergeCells count="18">
    <mergeCell ref="K6:K7"/>
    <mergeCell ref="G5:H5"/>
    <mergeCell ref="G6:G7"/>
    <mergeCell ref="H6:H7"/>
    <mergeCell ref="I6:I7"/>
    <mergeCell ref="J6:J7"/>
    <mergeCell ref="I1:J1"/>
    <mergeCell ref="A2:L2"/>
    <mergeCell ref="A3:L3"/>
    <mergeCell ref="A5:A7"/>
    <mergeCell ref="B5:B7"/>
    <mergeCell ref="C5:C7"/>
    <mergeCell ref="D5:D7"/>
    <mergeCell ref="E5:F5"/>
    <mergeCell ref="I5:K5"/>
    <mergeCell ref="L5:L7"/>
    <mergeCell ref="E6:E7"/>
    <mergeCell ref="F6:F7"/>
  </mergeCells>
  <printOptions horizontalCentered="1"/>
  <pageMargins left="0.25" right="0.19685039370078741" top="0.39370078740157483" bottom="0.39370078740157483" header="0.19685039370078741" footer="0.19685039370078741"/>
  <pageSetup paperSize="9" scale="73" orientation="portrait" verticalDpi="300" r:id="rId1"/>
  <headerFooter>
    <oddFooter>&amp;CTrang &amp;P / &amp;N</oddFooter>
  </headerFooter>
  <ignoredErrors>
    <ignoredError sqref="J8:J17 J20 J21:J24 J18:J19 G9 J29:J30" formula="1"/>
  </ignoredErrors>
</worksheet>
</file>

<file path=xl/worksheets/sheet1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4-000000000000}">
  <sheetPr>
    <tabColor rgb="FFFFFF00"/>
  </sheetPr>
  <dimension ref="A1:T72"/>
  <sheetViews>
    <sheetView zoomScale="85" zoomScaleNormal="85" zoomScaleSheetLayoutView="85" workbookViewId="0">
      <pane xSplit="2" ySplit="6" topLeftCell="C7" activePane="bottomRight" state="frozen"/>
      <selection activeCell="K79" sqref="K79"/>
      <selection pane="topRight" activeCell="K79" sqref="K79"/>
      <selection pane="bottomLeft" activeCell="K79" sqref="K79"/>
      <selection pane="bottomRight" activeCell="M10" sqref="M10"/>
    </sheetView>
  </sheetViews>
  <sheetFormatPr defaultColWidth="8.88671875" defaultRowHeight="15.75"/>
  <cols>
    <col min="1" max="1" width="5.109375" style="69" customWidth="1"/>
    <col min="2" max="2" width="28.109375" style="69" customWidth="1"/>
    <col min="3" max="3" width="8.6640625" style="67" customWidth="1"/>
    <col min="4" max="4" width="7.88671875" style="69" customWidth="1"/>
    <col min="5" max="5" width="7.77734375" style="69" customWidth="1"/>
    <col min="6" max="6" width="7.88671875" style="72" customWidth="1"/>
    <col min="7" max="7" width="8.33203125" style="72" customWidth="1"/>
    <col min="8" max="8" width="8" style="72" customWidth="1"/>
    <col min="9" max="9" width="8.109375" style="75" customWidth="1"/>
    <col min="10" max="10" width="8.44140625" style="69" customWidth="1"/>
    <col min="11" max="11" width="8.109375" style="71" bestFit="1" customWidth="1"/>
    <col min="12" max="12" width="14.44140625" style="69" customWidth="1"/>
    <col min="13" max="13" width="13.6640625" style="69" customWidth="1"/>
    <col min="14" max="14" width="29" style="69" hidden="1" customWidth="1"/>
    <col min="15" max="16" width="11" style="69" hidden="1" customWidth="1"/>
    <col min="17" max="18" width="11" style="69" customWidth="1"/>
    <col min="19" max="16384" width="8.88671875" style="69"/>
  </cols>
  <sheetData>
    <row r="1" spans="1:18">
      <c r="A1" s="66" t="s">
        <v>88</v>
      </c>
      <c r="B1" s="66"/>
      <c r="D1" s="68"/>
      <c r="F1" s="69"/>
      <c r="G1" s="70"/>
      <c r="H1" s="70"/>
      <c r="I1" s="70"/>
      <c r="J1" s="70"/>
    </row>
    <row r="2" spans="1:18" ht="20.25" customHeight="1">
      <c r="A2" s="1076" t="s">
        <v>721</v>
      </c>
      <c r="B2" s="1076"/>
      <c r="C2" s="1076"/>
      <c r="D2" s="1076"/>
      <c r="E2" s="1076"/>
      <c r="F2" s="1076"/>
      <c r="G2" s="1076"/>
      <c r="H2" s="1076"/>
      <c r="I2" s="1076"/>
      <c r="J2" s="1076"/>
      <c r="K2" s="1076"/>
    </row>
    <row r="3" spans="1:18" ht="20.25" customHeight="1">
      <c r="A3" s="1077" t="s">
        <v>784</v>
      </c>
      <c r="B3" s="1077"/>
      <c r="C3" s="1077"/>
      <c r="D3" s="1077"/>
      <c r="E3" s="1077"/>
      <c r="F3" s="1077"/>
      <c r="G3" s="1077"/>
      <c r="H3" s="1077"/>
      <c r="I3" s="1077"/>
      <c r="J3" s="1077"/>
      <c r="K3" s="1077"/>
    </row>
    <row r="4" spans="1:18">
      <c r="A4" s="72"/>
      <c r="C4" s="73"/>
      <c r="D4" s="74"/>
      <c r="E4" s="74"/>
      <c r="F4" s="74"/>
      <c r="G4" s="74"/>
      <c r="H4" s="74"/>
    </row>
    <row r="5" spans="1:18" ht="21" customHeight="1">
      <c r="A5" s="1078" t="s">
        <v>7</v>
      </c>
      <c r="B5" s="1078" t="s">
        <v>89</v>
      </c>
      <c r="C5" s="1078" t="s">
        <v>90</v>
      </c>
      <c r="D5" s="1078" t="s">
        <v>75</v>
      </c>
      <c r="E5" s="1078" t="s">
        <v>76</v>
      </c>
      <c r="F5" s="1078"/>
      <c r="G5" s="1079" t="s">
        <v>77</v>
      </c>
      <c r="H5" s="1079" t="s">
        <v>12</v>
      </c>
      <c r="I5" s="1079"/>
      <c r="J5" s="1079"/>
      <c r="K5" s="1079" t="s">
        <v>15</v>
      </c>
    </row>
    <row r="6" spans="1:18" ht="48.75" customHeight="1">
      <c r="A6" s="1078"/>
      <c r="B6" s="1078"/>
      <c r="C6" s="1078"/>
      <c r="D6" s="1078"/>
      <c r="E6" s="715" t="s">
        <v>24</v>
      </c>
      <c r="F6" s="716" t="s">
        <v>14</v>
      </c>
      <c r="G6" s="1079"/>
      <c r="H6" s="716" t="s">
        <v>78</v>
      </c>
      <c r="I6" s="716" t="s">
        <v>79</v>
      </c>
      <c r="J6" s="716" t="s">
        <v>91</v>
      </c>
      <c r="K6" s="1079"/>
    </row>
    <row r="7" spans="1:18" s="77" customFormat="1" ht="36" customHeight="1">
      <c r="A7" s="76" t="s">
        <v>92</v>
      </c>
      <c r="B7" s="520" t="s">
        <v>93</v>
      </c>
      <c r="C7" s="76" t="s">
        <v>6</v>
      </c>
      <c r="D7" s="787">
        <f>+SUM(D9:D12)</f>
        <v>345.49099999999999</v>
      </c>
      <c r="E7" s="787">
        <f>+SUM(E9:E12)</f>
        <v>349.51600000000002</v>
      </c>
      <c r="F7" s="787">
        <f>+SUM(F9:F12)</f>
        <v>353.15</v>
      </c>
      <c r="G7" s="787">
        <f>+SUM(G9:G12)</f>
        <v>358.12</v>
      </c>
      <c r="H7" s="522">
        <f>F7/D7</f>
        <v>1.0221684501188164</v>
      </c>
      <c r="I7" s="523">
        <f>F7/E7</f>
        <v>1.0103972350335892</v>
      </c>
      <c r="J7" s="523">
        <f>G7/F7</f>
        <v>1.0140733399405353</v>
      </c>
      <c r="K7" s="524"/>
      <c r="M7" s="78"/>
      <c r="N7" s="78"/>
      <c r="O7" s="78"/>
      <c r="P7" s="78"/>
      <c r="Q7" s="78"/>
      <c r="R7" s="78"/>
    </row>
    <row r="8" spans="1:18" ht="24.75" customHeight="1">
      <c r="A8" s="79"/>
      <c r="B8" s="82" t="s">
        <v>94</v>
      </c>
      <c r="C8" s="79"/>
      <c r="D8" s="789"/>
      <c r="E8" s="789"/>
      <c r="F8" s="789"/>
      <c r="G8" s="789"/>
      <c r="H8" s="525"/>
      <c r="I8" s="525"/>
      <c r="J8" s="525"/>
      <c r="K8" s="526"/>
      <c r="M8" s="80"/>
      <c r="N8" s="80">
        <f>+G9-F9</f>
        <v>3.7199999999999989</v>
      </c>
      <c r="O8" s="80"/>
      <c r="P8" s="80"/>
      <c r="Q8" s="80"/>
      <c r="R8" s="80"/>
    </row>
    <row r="9" spans="1:18" ht="24.75" customHeight="1">
      <c r="A9" s="527" t="s">
        <v>21</v>
      </c>
      <c r="B9" s="528" t="s">
        <v>95</v>
      </c>
      <c r="C9" s="81" t="s">
        <v>6</v>
      </c>
      <c r="D9" s="785">
        <v>233.71700000000001</v>
      </c>
      <c r="E9" s="785">
        <v>237.2</v>
      </c>
      <c r="F9" s="785">
        <v>240.67</v>
      </c>
      <c r="G9" s="785">
        <v>244.39</v>
      </c>
      <c r="H9" s="529">
        <f t="shared" ref="H9:H10" si="0">F9/D9</f>
        <v>1.0297496544966775</v>
      </c>
      <c r="I9" s="525">
        <f t="shared" ref="I9:J10" si="1">F9/E9</f>
        <v>1.0146290050590219</v>
      </c>
      <c r="J9" s="525">
        <f t="shared" si="1"/>
        <v>1.0154568496281215</v>
      </c>
      <c r="K9" s="526"/>
      <c r="M9" s="80"/>
      <c r="N9" s="80">
        <f t="shared" ref="N9:N25" si="2">+G10-F10</f>
        <v>0.28000000000000114</v>
      </c>
      <c r="O9" s="80"/>
      <c r="P9" s="80"/>
      <c r="Q9" s="80"/>
      <c r="R9" s="80"/>
    </row>
    <row r="10" spans="1:18" s="77" customFormat="1" ht="24.75" customHeight="1">
      <c r="A10" s="527" t="s">
        <v>21</v>
      </c>
      <c r="B10" s="528" t="s">
        <v>96</v>
      </c>
      <c r="C10" s="81" t="s">
        <v>6</v>
      </c>
      <c r="D10" s="785">
        <v>72.819000000000003</v>
      </c>
      <c r="E10" s="785">
        <v>73.05</v>
      </c>
      <c r="F10" s="785">
        <v>73.08</v>
      </c>
      <c r="G10" s="785">
        <v>73.36</v>
      </c>
      <c r="H10" s="435">
        <f t="shared" si="0"/>
        <v>1.0035842293906809</v>
      </c>
      <c r="I10" s="525">
        <f t="shared" si="1"/>
        <v>1.0004106776180699</v>
      </c>
      <c r="J10" s="525">
        <f t="shared" si="1"/>
        <v>1.0038314176245211</v>
      </c>
      <c r="K10" s="530"/>
      <c r="M10" s="80"/>
      <c r="N10" s="80">
        <f t="shared" si="2"/>
        <v>0</v>
      </c>
      <c r="O10" s="80"/>
      <c r="P10" s="80"/>
      <c r="Q10" s="80"/>
      <c r="R10" s="80"/>
    </row>
    <row r="11" spans="1:18" s="77" customFormat="1" ht="24.75" customHeight="1">
      <c r="A11" s="527" t="s">
        <v>21</v>
      </c>
      <c r="B11" s="528" t="s">
        <v>97</v>
      </c>
      <c r="C11" s="81" t="s">
        <v>6</v>
      </c>
      <c r="D11" s="790"/>
      <c r="E11" s="790"/>
      <c r="F11" s="790"/>
      <c r="G11" s="790"/>
      <c r="H11" s="532"/>
      <c r="I11" s="525"/>
      <c r="J11" s="525"/>
      <c r="K11" s="530"/>
      <c r="M11" s="80"/>
      <c r="N11" s="80">
        <f t="shared" si="2"/>
        <v>0.96999999999999886</v>
      </c>
      <c r="O11" s="80"/>
      <c r="P11" s="80"/>
      <c r="Q11" s="80"/>
      <c r="R11" s="80"/>
    </row>
    <row r="12" spans="1:18" s="77" customFormat="1" ht="24.75" customHeight="1">
      <c r="A12" s="527" t="s">
        <v>21</v>
      </c>
      <c r="B12" s="528" t="s">
        <v>728</v>
      </c>
      <c r="C12" s="81" t="s">
        <v>6</v>
      </c>
      <c r="D12" s="785">
        <v>38.954999999999998</v>
      </c>
      <c r="E12" s="785">
        <v>39.265999999999998</v>
      </c>
      <c r="F12" s="785">
        <v>39.4</v>
      </c>
      <c r="G12" s="785">
        <v>40.369999999999997</v>
      </c>
      <c r="H12" s="435">
        <f>F12/D12</f>
        <v>1.0114234372994482</v>
      </c>
      <c r="I12" s="525">
        <f>F12/E12</f>
        <v>1.0034126216064789</v>
      </c>
      <c r="J12" s="525">
        <f>G12/F12</f>
        <v>1.0246192893401016</v>
      </c>
      <c r="K12" s="530"/>
      <c r="M12" s="80"/>
      <c r="N12" s="80">
        <f t="shared" si="2"/>
        <v>0</v>
      </c>
      <c r="O12" s="80"/>
      <c r="P12" s="80"/>
      <c r="Q12" s="80"/>
      <c r="R12" s="80"/>
    </row>
    <row r="13" spans="1:18" s="77" customFormat="1" ht="24.75" hidden="1" customHeight="1">
      <c r="A13" s="79" t="s">
        <v>98</v>
      </c>
      <c r="B13" s="82" t="s">
        <v>99</v>
      </c>
      <c r="C13" s="82"/>
      <c r="D13" s="531"/>
      <c r="E13" s="531"/>
      <c r="F13" s="531"/>
      <c r="G13" s="531"/>
      <c r="H13" s="532"/>
      <c r="I13" s="529"/>
      <c r="J13" s="529"/>
      <c r="K13" s="530"/>
      <c r="M13" s="80"/>
      <c r="N13" s="80">
        <f t="shared" si="2"/>
        <v>0</v>
      </c>
      <c r="O13" s="80"/>
      <c r="P13" s="80"/>
      <c r="Q13" s="80"/>
      <c r="R13" s="80"/>
    </row>
    <row r="14" spans="1:18" s="77" customFormat="1" ht="24.75" hidden="1" customHeight="1">
      <c r="A14" s="79">
        <v>1</v>
      </c>
      <c r="B14" s="530" t="s">
        <v>100</v>
      </c>
      <c r="C14" s="83"/>
      <c r="D14" s="531"/>
      <c r="E14" s="531"/>
      <c r="F14" s="531"/>
      <c r="G14" s="531"/>
      <c r="H14" s="532"/>
      <c r="I14" s="529"/>
      <c r="J14" s="529"/>
      <c r="K14" s="530"/>
      <c r="M14" s="80"/>
      <c r="N14" s="80">
        <f t="shared" si="2"/>
        <v>0</v>
      </c>
      <c r="O14" s="80"/>
      <c r="P14" s="80"/>
      <c r="Q14" s="80"/>
      <c r="R14" s="80"/>
    </row>
    <row r="15" spans="1:18" s="77" customFormat="1" ht="24.75" hidden="1" customHeight="1">
      <c r="A15" s="533" t="s">
        <v>21</v>
      </c>
      <c r="B15" s="526" t="s">
        <v>101</v>
      </c>
      <c r="C15" s="84" t="s">
        <v>102</v>
      </c>
      <c r="D15" s="333"/>
      <c r="E15" s="333"/>
      <c r="F15" s="333"/>
      <c r="G15" s="333"/>
      <c r="H15" s="525"/>
      <c r="I15" s="525"/>
      <c r="J15" s="525"/>
      <c r="K15" s="530"/>
      <c r="M15" s="80"/>
      <c r="N15" s="80">
        <f t="shared" si="2"/>
        <v>0</v>
      </c>
      <c r="O15" s="80"/>
      <c r="P15" s="80"/>
      <c r="Q15" s="80"/>
      <c r="R15" s="80"/>
    </row>
    <row r="16" spans="1:18" s="77" customFormat="1" ht="24.75" hidden="1" customHeight="1">
      <c r="A16" s="79"/>
      <c r="B16" s="526" t="s">
        <v>103</v>
      </c>
      <c r="C16" s="84" t="s">
        <v>102</v>
      </c>
      <c r="D16" s="333"/>
      <c r="E16" s="333"/>
      <c r="F16" s="333"/>
      <c r="G16" s="333"/>
      <c r="H16" s="525"/>
      <c r="I16" s="525"/>
      <c r="J16" s="525"/>
      <c r="K16" s="530"/>
      <c r="M16" s="80"/>
      <c r="N16" s="80">
        <f t="shared" si="2"/>
        <v>0</v>
      </c>
      <c r="O16" s="80"/>
      <c r="P16" s="80"/>
      <c r="Q16" s="80"/>
      <c r="R16" s="80"/>
    </row>
    <row r="17" spans="1:18" ht="24.75" hidden="1" customHeight="1">
      <c r="A17" s="533" t="s">
        <v>21</v>
      </c>
      <c r="B17" s="526" t="s">
        <v>104</v>
      </c>
      <c r="C17" s="84" t="s">
        <v>105</v>
      </c>
      <c r="D17" s="335"/>
      <c r="E17" s="335"/>
      <c r="F17" s="335"/>
      <c r="G17" s="335"/>
      <c r="H17" s="525"/>
      <c r="I17" s="525"/>
      <c r="J17" s="525"/>
      <c r="K17" s="526"/>
      <c r="M17" s="80"/>
      <c r="N17" s="80">
        <f t="shared" si="2"/>
        <v>0</v>
      </c>
      <c r="O17" s="80"/>
      <c r="P17" s="80"/>
      <c r="Q17" s="80"/>
      <c r="R17" s="80"/>
    </row>
    <row r="18" spans="1:18" ht="24.75" hidden="1" customHeight="1">
      <c r="A18" s="79"/>
      <c r="B18" s="526" t="s">
        <v>106</v>
      </c>
      <c r="C18" s="84" t="s">
        <v>8</v>
      </c>
      <c r="D18" s="333"/>
      <c r="E18" s="333"/>
      <c r="F18" s="333"/>
      <c r="G18" s="333"/>
      <c r="H18" s="534"/>
      <c r="I18" s="535"/>
      <c r="J18" s="535"/>
      <c r="K18" s="526"/>
      <c r="M18" s="80"/>
      <c r="N18" s="80">
        <f t="shared" si="2"/>
        <v>0</v>
      </c>
      <c r="O18" s="80"/>
      <c r="P18" s="80"/>
      <c r="Q18" s="80"/>
      <c r="R18" s="80"/>
    </row>
    <row r="19" spans="1:18" ht="24.75" hidden="1" customHeight="1">
      <c r="A19" s="533" t="s">
        <v>21</v>
      </c>
      <c r="B19" s="526" t="s">
        <v>107</v>
      </c>
      <c r="C19" s="84" t="s">
        <v>102</v>
      </c>
      <c r="D19" s="333"/>
      <c r="E19" s="333"/>
      <c r="F19" s="333"/>
      <c r="G19" s="333"/>
      <c r="H19" s="525"/>
      <c r="I19" s="525"/>
      <c r="J19" s="525"/>
      <c r="K19" s="526"/>
      <c r="M19" s="80"/>
      <c r="N19" s="80">
        <f t="shared" si="2"/>
        <v>0</v>
      </c>
      <c r="O19" s="80"/>
      <c r="P19" s="80"/>
      <c r="Q19" s="80"/>
      <c r="R19" s="80"/>
    </row>
    <row r="20" spans="1:18" ht="24.75" hidden="1" customHeight="1">
      <c r="A20" s="79">
        <v>2</v>
      </c>
      <c r="B20" s="530" t="s">
        <v>108</v>
      </c>
      <c r="C20" s="83" t="s">
        <v>109</v>
      </c>
      <c r="D20" s="536"/>
      <c r="E20" s="536"/>
      <c r="F20" s="536"/>
      <c r="G20" s="536"/>
      <c r="H20" s="537"/>
      <c r="I20" s="537"/>
      <c r="J20" s="537"/>
      <c r="K20" s="526"/>
      <c r="M20" s="80"/>
      <c r="N20" s="80">
        <f t="shared" si="2"/>
        <v>0</v>
      </c>
      <c r="O20" s="80"/>
      <c r="P20" s="80"/>
      <c r="Q20" s="80"/>
      <c r="R20" s="80"/>
    </row>
    <row r="21" spans="1:18" s="77" customFormat="1" ht="24.75" hidden="1" customHeight="1">
      <c r="A21" s="538" t="s">
        <v>21</v>
      </c>
      <c r="B21" s="539" t="s">
        <v>110</v>
      </c>
      <c r="C21" s="83" t="s">
        <v>8</v>
      </c>
      <c r="D21" s="343"/>
      <c r="E21" s="343"/>
      <c r="F21" s="343"/>
      <c r="G21" s="343"/>
      <c r="H21" s="540"/>
      <c r="I21" s="525"/>
      <c r="J21" s="525"/>
      <c r="K21" s="530"/>
      <c r="M21" s="80"/>
      <c r="N21" s="80">
        <f t="shared" si="2"/>
        <v>0</v>
      </c>
      <c r="O21" s="80"/>
      <c r="P21" s="80"/>
      <c r="Q21" s="80"/>
      <c r="R21" s="80"/>
    </row>
    <row r="22" spans="1:18" s="85" customFormat="1" ht="24.75" hidden="1" customHeight="1">
      <c r="A22" s="79"/>
      <c r="B22" s="526" t="s">
        <v>111</v>
      </c>
      <c r="C22" s="84"/>
      <c r="D22" s="541"/>
      <c r="E22" s="541"/>
      <c r="F22" s="541"/>
      <c r="G22" s="541"/>
      <c r="H22" s="542"/>
      <c r="I22" s="529"/>
      <c r="J22" s="529"/>
      <c r="K22" s="543"/>
      <c r="M22" s="80"/>
      <c r="N22" s="80">
        <f t="shared" si="2"/>
        <v>0</v>
      </c>
      <c r="O22" s="80"/>
      <c r="P22" s="80"/>
      <c r="Q22" s="80"/>
      <c r="R22" s="80"/>
    </row>
    <row r="23" spans="1:18" s="85" customFormat="1" ht="24.75" hidden="1" customHeight="1">
      <c r="A23" s="533" t="s">
        <v>21</v>
      </c>
      <c r="B23" s="526" t="s">
        <v>112</v>
      </c>
      <c r="C23" s="84" t="s">
        <v>113</v>
      </c>
      <c r="D23" s="382"/>
      <c r="E23" s="382"/>
      <c r="F23" s="382"/>
      <c r="G23" s="382"/>
      <c r="H23" s="525"/>
      <c r="I23" s="535"/>
      <c r="J23" s="529"/>
      <c r="K23" s="526"/>
      <c r="M23" s="80"/>
      <c r="N23" s="80">
        <f t="shared" si="2"/>
        <v>0</v>
      </c>
      <c r="O23" s="80"/>
      <c r="P23" s="80"/>
      <c r="Q23" s="80"/>
      <c r="R23" s="80"/>
    </row>
    <row r="24" spans="1:18" s="85" customFormat="1" ht="24.75" hidden="1" customHeight="1">
      <c r="A24" s="79"/>
      <c r="B24" s="544" t="s">
        <v>114</v>
      </c>
      <c r="C24" s="84" t="s">
        <v>115</v>
      </c>
      <c r="D24" s="382"/>
      <c r="E24" s="382"/>
      <c r="F24" s="382"/>
      <c r="G24" s="382"/>
      <c r="H24" s="525"/>
      <c r="I24" s="535"/>
      <c r="J24" s="529"/>
      <c r="K24" s="526"/>
      <c r="M24" s="80"/>
      <c r="N24" s="80">
        <f t="shared" si="2"/>
        <v>0</v>
      </c>
      <c r="O24" s="80"/>
      <c r="P24" s="80"/>
      <c r="Q24" s="80"/>
      <c r="R24" s="80"/>
    </row>
    <row r="25" spans="1:18" s="85" customFormat="1" ht="24.75" hidden="1" customHeight="1">
      <c r="A25" s="79"/>
      <c r="B25" s="544" t="s">
        <v>116</v>
      </c>
      <c r="C25" s="84" t="s">
        <v>0</v>
      </c>
      <c r="D25" s="382"/>
      <c r="E25" s="382"/>
      <c r="F25" s="382"/>
      <c r="G25" s="382"/>
      <c r="H25" s="525"/>
      <c r="I25" s="535"/>
      <c r="J25" s="529"/>
      <c r="K25" s="526"/>
      <c r="M25" s="80"/>
      <c r="N25" s="80">
        <f t="shared" si="2"/>
        <v>0</v>
      </c>
      <c r="O25" s="80"/>
      <c r="P25" s="80"/>
      <c r="Q25" s="80"/>
      <c r="R25" s="80"/>
    </row>
    <row r="26" spans="1:18" s="85" customFormat="1" ht="24.75" hidden="1" customHeight="1">
      <c r="A26" s="533" t="s">
        <v>21</v>
      </c>
      <c r="B26" s="526" t="s">
        <v>117</v>
      </c>
      <c r="C26" s="84" t="s">
        <v>113</v>
      </c>
      <c r="D26" s="335"/>
      <c r="E26" s="335"/>
      <c r="F26" s="335"/>
      <c r="G26" s="335"/>
      <c r="H26" s="534"/>
      <c r="I26" s="525"/>
      <c r="J26" s="525"/>
      <c r="K26" s="526"/>
      <c r="L26" s="80"/>
      <c r="M26" s="80"/>
      <c r="O26" s="80"/>
      <c r="P26" s="80"/>
      <c r="Q26" s="80"/>
      <c r="R26" s="80"/>
    </row>
    <row r="27" spans="1:18" s="85" customFormat="1" ht="24.75" hidden="1" customHeight="1">
      <c r="A27" s="79"/>
      <c r="B27" s="544" t="s">
        <v>118</v>
      </c>
      <c r="C27" s="86" t="s">
        <v>115</v>
      </c>
      <c r="D27" s="333"/>
      <c r="E27" s="333"/>
      <c r="F27" s="333"/>
      <c r="G27" s="333"/>
      <c r="H27" s="525"/>
      <c r="I27" s="525"/>
      <c r="J27" s="525"/>
      <c r="K27" s="526"/>
      <c r="M27" s="80"/>
      <c r="N27" s="80"/>
      <c r="O27" s="80"/>
      <c r="P27" s="80"/>
      <c r="Q27" s="80"/>
      <c r="R27" s="80"/>
    </row>
    <row r="28" spans="1:18" s="85" customFormat="1" ht="24.75" hidden="1" customHeight="1">
      <c r="A28" s="79"/>
      <c r="B28" s="544" t="s">
        <v>119</v>
      </c>
      <c r="C28" s="84" t="s">
        <v>0</v>
      </c>
      <c r="D28" s="794"/>
      <c r="E28" s="794"/>
      <c r="F28" s="794"/>
      <c r="G28" s="794"/>
      <c r="H28" s="834"/>
      <c r="I28" s="525"/>
      <c r="J28" s="525"/>
      <c r="K28" s="543"/>
      <c r="L28" s="87"/>
      <c r="M28" s="80"/>
      <c r="N28" s="80"/>
      <c r="O28" s="80"/>
      <c r="P28" s="80"/>
      <c r="Q28" s="80"/>
      <c r="R28" s="80"/>
    </row>
    <row r="29" spans="1:18" s="85" customFormat="1" ht="24.75" hidden="1" customHeight="1">
      <c r="A29" s="79">
        <v>3</v>
      </c>
      <c r="B29" s="530" t="s">
        <v>120</v>
      </c>
      <c r="C29" s="88" t="s">
        <v>6</v>
      </c>
      <c r="D29" s="521"/>
      <c r="E29" s="521"/>
      <c r="F29" s="521"/>
      <c r="G29" s="521"/>
      <c r="H29" s="537"/>
      <c r="I29" s="537"/>
      <c r="J29" s="537"/>
      <c r="K29" s="543"/>
      <c r="M29" s="80"/>
      <c r="N29" s="80"/>
      <c r="O29" s="80"/>
      <c r="P29" s="80"/>
      <c r="Q29" s="80"/>
      <c r="R29" s="80"/>
    </row>
    <row r="30" spans="1:18" s="85" customFormat="1" ht="24.75" hidden="1" customHeight="1">
      <c r="A30" s="81"/>
      <c r="B30" s="526" t="s">
        <v>121</v>
      </c>
      <c r="C30" s="84" t="s">
        <v>6</v>
      </c>
      <c r="D30" s="382"/>
      <c r="E30" s="382"/>
      <c r="F30" s="382"/>
      <c r="G30" s="382"/>
      <c r="H30" s="525"/>
      <c r="I30" s="535"/>
      <c r="J30" s="529"/>
      <c r="K30" s="543"/>
      <c r="M30" s="80"/>
      <c r="N30" s="80"/>
      <c r="O30" s="80"/>
      <c r="P30" s="80"/>
      <c r="Q30" s="80"/>
      <c r="R30" s="80"/>
    </row>
    <row r="31" spans="1:18" s="85" customFormat="1" ht="24.75" hidden="1" customHeight="1">
      <c r="A31" s="81"/>
      <c r="B31" s="526" t="s">
        <v>122</v>
      </c>
      <c r="C31" s="84" t="s">
        <v>6</v>
      </c>
      <c r="D31" s="234"/>
      <c r="E31" s="234"/>
      <c r="F31" s="234"/>
      <c r="G31" s="234"/>
      <c r="H31" s="525"/>
      <c r="I31" s="435"/>
      <c r="J31" s="435"/>
      <c r="K31" s="543"/>
      <c r="M31" s="80"/>
      <c r="N31" s="80"/>
      <c r="O31" s="80"/>
      <c r="P31" s="80"/>
      <c r="Q31" s="80"/>
      <c r="R31" s="80"/>
    </row>
    <row r="32" spans="1:18" s="85" customFormat="1" ht="24.75" customHeight="1">
      <c r="A32" s="79" t="s">
        <v>98</v>
      </c>
      <c r="B32" s="530" t="s">
        <v>123</v>
      </c>
      <c r="C32" s="79" t="s">
        <v>124</v>
      </c>
      <c r="D32" s="545"/>
      <c r="E32" s="545"/>
      <c r="F32" s="545"/>
      <c r="G32" s="545"/>
      <c r="H32" s="537"/>
      <c r="I32" s="537"/>
      <c r="J32" s="537"/>
      <c r="K32" s="543"/>
      <c r="M32" s="80"/>
      <c r="N32" s="80"/>
      <c r="O32" s="80"/>
      <c r="P32" s="80"/>
      <c r="Q32" s="80"/>
      <c r="R32" s="80"/>
    </row>
    <row r="33" spans="1:20" ht="24.75" customHeight="1">
      <c r="A33" s="79"/>
      <c r="B33" s="528" t="s">
        <v>125</v>
      </c>
      <c r="C33" s="86" t="s">
        <v>126</v>
      </c>
      <c r="D33" s="742">
        <v>22.98</v>
      </c>
      <c r="E33" s="742"/>
      <c r="F33" s="742">
        <v>22.4</v>
      </c>
      <c r="G33" s="742">
        <v>25.29</v>
      </c>
      <c r="H33" s="743">
        <f>F33-D33</f>
        <v>-0.58000000000000185</v>
      </c>
      <c r="I33" s="743">
        <f>F33-E33</f>
        <v>22.4</v>
      </c>
      <c r="J33" s="744">
        <f>G33-F33</f>
        <v>2.8900000000000006</v>
      </c>
      <c r="K33" s="546"/>
      <c r="L33" s="68"/>
      <c r="M33" s="80"/>
      <c r="N33" s="80"/>
      <c r="O33" s="80"/>
      <c r="P33" s="80"/>
      <c r="Q33" s="80"/>
      <c r="R33" s="80"/>
    </row>
    <row r="34" spans="1:20" ht="24.75" customHeight="1">
      <c r="A34" s="79">
        <v>1</v>
      </c>
      <c r="B34" s="530" t="s">
        <v>127</v>
      </c>
      <c r="C34" s="79" t="s">
        <v>124</v>
      </c>
      <c r="D34" s="792">
        <f>+D36</f>
        <v>3.5049999999999999</v>
      </c>
      <c r="E34" s="792">
        <f>+E36</f>
        <v>4.29</v>
      </c>
      <c r="F34" s="792">
        <f>+F36</f>
        <v>4.29</v>
      </c>
      <c r="G34" s="792">
        <f>+G36</f>
        <v>5.3800000000000008</v>
      </c>
      <c r="H34" s="537">
        <f>F34/D34</f>
        <v>1.223965763195435</v>
      </c>
      <c r="I34" s="537">
        <f>F34/E34</f>
        <v>1</v>
      </c>
      <c r="J34" s="537">
        <f>G34/F34</f>
        <v>1.2540792540792542</v>
      </c>
      <c r="K34" s="526"/>
      <c r="M34" s="80"/>
      <c r="N34" s="80"/>
      <c r="O34" s="80"/>
      <c r="P34" s="80"/>
      <c r="Q34" s="80"/>
      <c r="R34" s="80"/>
    </row>
    <row r="35" spans="1:20" ht="24.75" customHeight="1">
      <c r="A35" s="527" t="s">
        <v>21</v>
      </c>
      <c r="B35" s="526" t="s">
        <v>128</v>
      </c>
      <c r="C35" s="81" t="s">
        <v>124</v>
      </c>
      <c r="D35" s="793"/>
      <c r="E35" s="793"/>
      <c r="F35" s="793"/>
      <c r="G35" s="793"/>
      <c r="H35" s="529"/>
      <c r="I35" s="435"/>
      <c r="J35" s="435"/>
      <c r="K35" s="526"/>
      <c r="M35" s="80"/>
      <c r="N35" s="80"/>
      <c r="O35" s="80"/>
      <c r="P35" s="80"/>
      <c r="Q35" s="80"/>
      <c r="R35" s="80"/>
    </row>
    <row r="36" spans="1:20" s="85" customFormat="1" ht="24.75" customHeight="1">
      <c r="A36" s="527" t="s">
        <v>21</v>
      </c>
      <c r="B36" s="526" t="s">
        <v>129</v>
      </c>
      <c r="C36" s="81" t="s">
        <v>124</v>
      </c>
      <c r="D36" s="793">
        <f>+D39+D41+D43</f>
        <v>3.5049999999999999</v>
      </c>
      <c r="E36" s="793">
        <f>+E39+E41+E43</f>
        <v>4.29</v>
      </c>
      <c r="F36" s="793">
        <v>4.29</v>
      </c>
      <c r="G36" s="793">
        <f>+G39+G41+G43</f>
        <v>5.3800000000000008</v>
      </c>
      <c r="H36" s="529">
        <f>F36/D36</f>
        <v>1.223965763195435</v>
      </c>
      <c r="I36" s="435">
        <f>F36/E36</f>
        <v>1</v>
      </c>
      <c r="J36" s="435">
        <f>G36/F36</f>
        <v>1.2540792540792542</v>
      </c>
      <c r="K36" s="543"/>
      <c r="M36" s="80"/>
      <c r="N36" s="80"/>
      <c r="O36" s="80"/>
      <c r="P36" s="80"/>
      <c r="Q36" s="80"/>
      <c r="R36" s="80"/>
    </row>
    <row r="37" spans="1:20" ht="24.75" customHeight="1">
      <c r="A37" s="527" t="s">
        <v>21</v>
      </c>
      <c r="B37" s="528" t="s">
        <v>125</v>
      </c>
      <c r="C37" s="86" t="s">
        <v>126</v>
      </c>
      <c r="D37" s="241"/>
      <c r="E37" s="241"/>
      <c r="F37" s="241"/>
      <c r="G37" s="241"/>
      <c r="H37" s="435"/>
      <c r="I37" s="535"/>
      <c r="J37" s="535"/>
      <c r="K37" s="526"/>
      <c r="M37" s="80"/>
      <c r="N37" s="80"/>
      <c r="O37" s="80"/>
      <c r="P37" s="80"/>
      <c r="Q37" s="80"/>
      <c r="R37" s="80"/>
    </row>
    <row r="38" spans="1:20" ht="24.75" customHeight="1">
      <c r="A38" s="79"/>
      <c r="B38" s="526" t="s">
        <v>130</v>
      </c>
      <c r="C38" s="81"/>
      <c r="D38" s="452"/>
      <c r="E38" s="452"/>
      <c r="F38" s="452"/>
      <c r="G38" s="452"/>
      <c r="H38" s="547"/>
      <c r="I38" s="506"/>
      <c r="J38" s="506"/>
      <c r="K38" s="526"/>
      <c r="M38" s="80"/>
      <c r="N38" s="80"/>
      <c r="O38" s="80"/>
      <c r="P38" s="80"/>
      <c r="Q38" s="80"/>
      <c r="R38" s="80"/>
    </row>
    <row r="39" spans="1:20" ht="24.75" customHeight="1">
      <c r="A39" s="81"/>
      <c r="B39" s="548" t="s">
        <v>131</v>
      </c>
      <c r="C39" s="81" t="s">
        <v>124</v>
      </c>
      <c r="D39" s="382">
        <v>0.35199999999999998</v>
      </c>
      <c r="E39" s="382">
        <v>0.55000000000000004</v>
      </c>
      <c r="F39" s="382">
        <v>0.77</v>
      </c>
      <c r="G39" s="382">
        <v>0.84</v>
      </c>
      <c r="H39" s="535">
        <f t="shared" ref="H39:H43" si="3">F39/D39</f>
        <v>2.1875</v>
      </c>
      <c r="I39" s="535">
        <f t="shared" ref="I39:J43" si="4">F39/E39</f>
        <v>1.4</v>
      </c>
      <c r="J39" s="529">
        <f t="shared" si="4"/>
        <v>1.0909090909090908</v>
      </c>
      <c r="K39" s="526"/>
      <c r="M39" s="80"/>
      <c r="N39" s="80"/>
      <c r="O39" s="80"/>
      <c r="P39" s="80"/>
      <c r="Q39" s="80"/>
      <c r="R39" s="80"/>
    </row>
    <row r="40" spans="1:20" s="89" customFormat="1" ht="24.75" customHeight="1">
      <c r="A40" s="81"/>
      <c r="B40" s="548" t="s">
        <v>132</v>
      </c>
      <c r="C40" s="81" t="s">
        <v>5</v>
      </c>
      <c r="D40" s="382">
        <v>78</v>
      </c>
      <c r="E40" s="382">
        <v>90</v>
      </c>
      <c r="F40" s="382">
        <v>120</v>
      </c>
      <c r="G40" s="382">
        <v>150</v>
      </c>
      <c r="H40" s="535">
        <f t="shared" si="3"/>
        <v>1.5384615384615385</v>
      </c>
      <c r="I40" s="535">
        <f t="shared" si="4"/>
        <v>1.3333333333333333</v>
      </c>
      <c r="J40" s="529">
        <f t="shared" si="4"/>
        <v>1.25</v>
      </c>
      <c r="K40" s="526"/>
      <c r="M40" s="80"/>
      <c r="N40" s="90"/>
      <c r="O40" s="90"/>
      <c r="P40" s="90"/>
      <c r="Q40" s="90"/>
      <c r="R40" s="90"/>
    </row>
    <row r="41" spans="1:20" ht="24.75" customHeight="1">
      <c r="A41" s="79"/>
      <c r="B41" s="548" t="s">
        <v>133</v>
      </c>
      <c r="C41" s="81" t="s">
        <v>124</v>
      </c>
      <c r="D41" s="549">
        <f>3.108</f>
        <v>3.1080000000000001</v>
      </c>
      <c r="E41" s="549">
        <v>3.42</v>
      </c>
      <c r="F41" s="549">
        <v>3.4980000000000002</v>
      </c>
      <c r="G41" s="549">
        <v>3.93</v>
      </c>
      <c r="H41" s="551">
        <f t="shared" si="3"/>
        <v>1.1254826254826256</v>
      </c>
      <c r="I41" s="551">
        <f t="shared" si="4"/>
        <v>1.0228070175438597</v>
      </c>
      <c r="J41" s="551">
        <f t="shared" si="4"/>
        <v>1.1234991423670668</v>
      </c>
      <c r="K41" s="526"/>
      <c r="M41" s="80"/>
      <c r="N41" s="80"/>
      <c r="O41" s="80"/>
      <c r="P41" s="80"/>
      <c r="Q41" s="80"/>
      <c r="R41" s="80"/>
    </row>
    <row r="42" spans="1:20" ht="24.75" customHeight="1">
      <c r="A42" s="79"/>
      <c r="B42" s="548" t="s">
        <v>132</v>
      </c>
      <c r="C42" s="81" t="s">
        <v>5</v>
      </c>
      <c r="D42" s="552">
        <v>1950</v>
      </c>
      <c r="E42" s="552">
        <v>1350</v>
      </c>
      <c r="F42" s="552">
        <v>1730</v>
      </c>
      <c r="G42" s="552">
        <v>1960</v>
      </c>
      <c r="H42" s="525">
        <f t="shared" si="3"/>
        <v>0.88717948717948714</v>
      </c>
      <c r="I42" s="551">
        <f t="shared" si="4"/>
        <v>1.2814814814814814</v>
      </c>
      <c r="J42" s="551">
        <f t="shared" si="4"/>
        <v>1.1329479768786128</v>
      </c>
      <c r="K42" s="526"/>
      <c r="M42" s="80"/>
      <c r="N42" s="80"/>
      <c r="O42" s="80"/>
      <c r="P42" s="80"/>
      <c r="Q42" s="80"/>
      <c r="R42" s="80"/>
    </row>
    <row r="43" spans="1:20" s="91" customFormat="1" ht="24.75" customHeight="1">
      <c r="A43" s="79"/>
      <c r="B43" s="548" t="s">
        <v>134</v>
      </c>
      <c r="C43" s="81" t="s">
        <v>124</v>
      </c>
      <c r="D43" s="549">
        <v>4.4999999999999998E-2</v>
      </c>
      <c r="E43" s="549">
        <v>0.32</v>
      </c>
      <c r="F43" s="549">
        <v>2.5999999999999999E-2</v>
      </c>
      <c r="G43" s="549">
        <v>0.61</v>
      </c>
      <c r="H43" s="551">
        <f t="shared" si="3"/>
        <v>0.57777777777777772</v>
      </c>
      <c r="I43" s="551">
        <f t="shared" si="4"/>
        <v>8.1249999999999989E-2</v>
      </c>
      <c r="J43" s="551">
        <f t="shared" si="4"/>
        <v>23.461538461538463</v>
      </c>
      <c r="K43" s="526"/>
      <c r="M43" s="80"/>
      <c r="N43" s="80"/>
      <c r="O43" s="80"/>
      <c r="P43" s="80"/>
      <c r="Q43" s="80"/>
      <c r="R43" s="80"/>
    </row>
    <row r="44" spans="1:20" s="92" customFormat="1" ht="24.75" customHeight="1">
      <c r="A44" s="79">
        <v>2</v>
      </c>
      <c r="B44" s="530" t="s">
        <v>135</v>
      </c>
      <c r="C44" s="79" t="s">
        <v>124</v>
      </c>
      <c r="D44" s="553"/>
      <c r="E44" s="554"/>
      <c r="F44" s="553"/>
      <c r="G44" s="553"/>
      <c r="H44" s="537"/>
      <c r="I44" s="432"/>
      <c r="J44" s="432"/>
      <c r="K44" s="526"/>
      <c r="M44" s="80"/>
      <c r="N44" s="90"/>
      <c r="O44" s="90"/>
      <c r="P44" s="90"/>
      <c r="Q44" s="90"/>
      <c r="R44" s="90"/>
    </row>
    <row r="45" spans="1:20" ht="24.75" customHeight="1">
      <c r="A45" s="533" t="s">
        <v>21</v>
      </c>
      <c r="B45" s="528" t="s">
        <v>125</v>
      </c>
      <c r="C45" s="86" t="s">
        <v>126</v>
      </c>
      <c r="D45" s="555"/>
      <c r="E45" s="556"/>
      <c r="F45" s="555"/>
      <c r="G45" s="555"/>
      <c r="H45" s="525"/>
      <c r="I45" s="535"/>
      <c r="J45" s="535"/>
      <c r="K45" s="526"/>
      <c r="M45" s="80"/>
      <c r="N45" s="80"/>
      <c r="O45" s="80"/>
      <c r="P45" s="80"/>
      <c r="Q45" s="80"/>
      <c r="R45" s="80"/>
    </row>
    <row r="46" spans="1:20" ht="28.5" hidden="1" customHeight="1">
      <c r="A46" s="533">
        <v>3</v>
      </c>
      <c r="B46" s="530" t="s">
        <v>136</v>
      </c>
      <c r="C46" s="79" t="s">
        <v>137</v>
      </c>
      <c r="D46" s="557">
        <v>1148</v>
      </c>
      <c r="E46" s="558">
        <v>32000</v>
      </c>
      <c r="F46" s="559">
        <v>2</v>
      </c>
      <c r="G46" s="560">
        <v>0</v>
      </c>
      <c r="H46" s="560"/>
      <c r="I46" s="561">
        <f t="shared" ref="I46:J47" si="5">F46/E46*100</f>
        <v>6.2500000000000003E-3</v>
      </c>
      <c r="J46" s="560">
        <f t="shared" si="5"/>
        <v>0</v>
      </c>
      <c r="K46" s="526"/>
      <c r="L46" s="1074" t="s">
        <v>138</v>
      </c>
      <c r="M46" s="1075"/>
      <c r="N46" s="93"/>
      <c r="O46" s="93"/>
      <c r="P46" s="93"/>
      <c r="Q46" s="93"/>
      <c r="R46" s="93"/>
      <c r="S46" s="94"/>
      <c r="T46" s="94"/>
    </row>
    <row r="47" spans="1:20" s="89" customFormat="1" ht="28.5" hidden="1" customHeight="1">
      <c r="A47" s="533">
        <v>4</v>
      </c>
      <c r="B47" s="530" t="s">
        <v>139</v>
      </c>
      <c r="C47" s="79" t="s">
        <v>137</v>
      </c>
      <c r="D47" s="557">
        <v>25882</v>
      </c>
      <c r="E47" s="562">
        <v>360000</v>
      </c>
      <c r="F47" s="559">
        <v>13</v>
      </c>
      <c r="G47" s="560">
        <v>0</v>
      </c>
      <c r="H47" s="560"/>
      <c r="I47" s="561">
        <f t="shared" si="5"/>
        <v>3.6111111111111109E-3</v>
      </c>
      <c r="J47" s="560">
        <f t="shared" si="5"/>
        <v>0</v>
      </c>
      <c r="K47" s="563"/>
      <c r="L47" s="1074"/>
      <c r="M47" s="1075"/>
      <c r="N47" s="93"/>
      <c r="O47" s="93"/>
      <c r="P47" s="93"/>
      <c r="Q47" s="93"/>
      <c r="R47" s="93"/>
      <c r="S47" s="95"/>
      <c r="T47" s="95"/>
    </row>
    <row r="48" spans="1:20" ht="11.25" customHeight="1">
      <c r="A48" s="564"/>
      <c r="B48" s="564"/>
      <c r="C48" s="564"/>
      <c r="D48" s="564"/>
      <c r="E48" s="564"/>
      <c r="F48" s="564"/>
      <c r="G48" s="564"/>
      <c r="H48" s="564"/>
      <c r="I48" s="565"/>
      <c r="J48" s="564"/>
      <c r="K48" s="515"/>
    </row>
    <row r="50" spans="2:11" ht="18.75" customHeight="1">
      <c r="B50" s="96"/>
    </row>
    <row r="51" spans="2:11" ht="20.25" customHeight="1">
      <c r="B51" s="91"/>
    </row>
    <row r="52" spans="2:11" ht="20.25" customHeight="1"/>
    <row r="53" spans="2:11" ht="20.25" customHeight="1"/>
    <row r="54" spans="2:11" ht="20.25" customHeight="1"/>
    <row r="55" spans="2:11" ht="20.25" customHeight="1"/>
    <row r="56" spans="2:11" ht="20.25" customHeight="1"/>
    <row r="57" spans="2:11" ht="24" customHeight="1">
      <c r="F57" s="69"/>
      <c r="G57" s="69"/>
      <c r="H57" s="69"/>
      <c r="I57" s="69"/>
      <c r="K57" s="69"/>
    </row>
    <row r="58" spans="2:11" ht="24" customHeight="1">
      <c r="F58" s="69"/>
      <c r="G58" s="69"/>
      <c r="H58" s="69"/>
      <c r="I58" s="69"/>
      <c r="K58" s="69"/>
    </row>
    <row r="59" spans="2:11" ht="24" customHeight="1">
      <c r="F59" s="69"/>
      <c r="G59" s="69"/>
      <c r="H59" s="69"/>
      <c r="I59" s="69"/>
      <c r="K59" s="69"/>
    </row>
    <row r="60" spans="2:11" ht="24" customHeight="1">
      <c r="F60" s="69"/>
      <c r="G60" s="69"/>
      <c r="H60" s="69"/>
      <c r="I60" s="69"/>
      <c r="K60" s="69"/>
    </row>
    <row r="61" spans="2:11" ht="36.75" customHeight="1">
      <c r="F61" s="69"/>
      <c r="G61" s="69"/>
      <c r="H61" s="69"/>
      <c r="I61" s="69"/>
      <c r="K61" s="69"/>
    </row>
    <row r="62" spans="2:11" ht="27" customHeight="1">
      <c r="F62" s="69"/>
      <c r="G62" s="69"/>
      <c r="H62" s="69"/>
      <c r="I62" s="69"/>
      <c r="K62" s="69"/>
    </row>
    <row r="63" spans="2:11" ht="27" customHeight="1">
      <c r="F63" s="69"/>
      <c r="G63" s="69"/>
      <c r="H63" s="69"/>
      <c r="I63" s="69"/>
      <c r="K63" s="69"/>
    </row>
    <row r="64" spans="2:11" ht="7.5" customHeight="1">
      <c r="F64" s="69"/>
      <c r="G64" s="69"/>
      <c r="H64" s="69"/>
      <c r="I64" s="69"/>
      <c r="K64" s="69"/>
    </row>
    <row r="66" spans="6:11" ht="18.75" customHeight="1">
      <c r="F66" s="69"/>
      <c r="G66" s="69"/>
      <c r="H66" s="69"/>
      <c r="I66" s="69"/>
      <c r="K66" s="69"/>
    </row>
    <row r="67" spans="6:11" ht="20.25" customHeight="1">
      <c r="F67" s="69"/>
      <c r="G67" s="69"/>
      <c r="H67" s="69"/>
      <c r="I67" s="69"/>
      <c r="K67" s="69"/>
    </row>
    <row r="68" spans="6:11" ht="20.25" customHeight="1">
      <c r="F68" s="69"/>
      <c r="G68" s="69"/>
      <c r="H68" s="69"/>
      <c r="I68" s="69"/>
      <c r="K68" s="69"/>
    </row>
    <row r="69" spans="6:11" ht="20.25" customHeight="1">
      <c r="F69" s="69"/>
      <c r="G69" s="69"/>
      <c r="H69" s="69"/>
      <c r="I69" s="69"/>
      <c r="K69" s="69"/>
    </row>
    <row r="70" spans="6:11" ht="20.25" customHeight="1">
      <c r="F70" s="69"/>
      <c r="G70" s="69"/>
      <c r="H70" s="69"/>
      <c r="I70" s="69"/>
      <c r="K70" s="69"/>
    </row>
    <row r="71" spans="6:11" ht="20.25" customHeight="1">
      <c r="F71" s="69"/>
      <c r="G71" s="69"/>
      <c r="H71" s="69"/>
      <c r="I71" s="69"/>
      <c r="K71" s="69"/>
    </row>
    <row r="72" spans="6:11" ht="20.25" customHeight="1">
      <c r="F72" s="69"/>
      <c r="G72" s="69"/>
      <c r="H72" s="69"/>
      <c r="I72" s="69"/>
      <c r="K72" s="69"/>
    </row>
  </sheetData>
  <mergeCells count="11">
    <mergeCell ref="L46:M47"/>
    <mergeCell ref="A2:K2"/>
    <mergeCell ref="A3:K3"/>
    <mergeCell ref="A5:A6"/>
    <mergeCell ref="B5:B6"/>
    <mergeCell ref="C5:C6"/>
    <mergeCell ref="D5:D6"/>
    <mergeCell ref="E5:F5"/>
    <mergeCell ref="G5:G6"/>
    <mergeCell ref="H5:J5"/>
    <mergeCell ref="K5:K6"/>
  </mergeCells>
  <printOptions horizontalCentered="1"/>
  <pageMargins left="0.2" right="0.19685039370078741" top="0.39370078740157483" bottom="0.39370078740157483" header="0.19685039370078741" footer="0.19685039370078741"/>
  <pageSetup paperSize="9" scale="77" orientation="portrait" verticalDpi="300" r:id="rId1"/>
  <headerFooter alignWithMargins="0">
    <oddFooter>&amp;CTrang &amp;P / &amp;N</oddFooter>
  </headerFooter>
</worksheet>
</file>

<file path=xl/worksheets/sheet1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4-000000000000}">
  <sheetPr>
    <tabColor rgb="FF92D050"/>
  </sheetPr>
  <dimension ref="A1:N19"/>
  <sheetViews>
    <sheetView zoomScale="85" zoomScaleNormal="85" zoomScaleSheetLayoutView="85" workbookViewId="0">
      <pane xSplit="2" ySplit="6" topLeftCell="C7" activePane="bottomRight" state="frozen"/>
      <selection activeCell="K79" sqref="K79"/>
      <selection pane="topRight" activeCell="K79" sqref="K79"/>
      <selection pane="bottomLeft" activeCell="K79" sqref="K79"/>
      <selection pane="bottomRight" activeCell="N6" sqref="N6"/>
    </sheetView>
  </sheetViews>
  <sheetFormatPr defaultColWidth="8.88671875" defaultRowHeight="15.75"/>
  <cols>
    <col min="1" max="1" width="4.77734375" style="156" customWidth="1"/>
    <col min="2" max="2" width="26.33203125" style="156" customWidth="1"/>
    <col min="3" max="3" width="9.6640625" style="161" customWidth="1"/>
    <col min="4" max="10" width="10" style="156" customWidth="1"/>
    <col min="11" max="11" width="8.6640625" style="159" customWidth="1"/>
    <col min="12" max="16384" width="8.88671875" style="156"/>
  </cols>
  <sheetData>
    <row r="1" spans="1:14" ht="21" customHeight="1">
      <c r="A1" s="519" t="s">
        <v>353</v>
      </c>
      <c r="B1" s="519"/>
      <c r="C1" s="156"/>
      <c r="D1" s="157"/>
      <c r="G1" s="158"/>
      <c r="H1" s="158"/>
    </row>
    <row r="2" spans="1:14" ht="25.5" customHeight="1">
      <c r="A2" s="1081" t="s">
        <v>354</v>
      </c>
      <c r="B2" s="1081"/>
      <c r="C2" s="1081"/>
      <c r="D2" s="1081"/>
      <c r="E2" s="1081"/>
      <c r="F2" s="1081"/>
      <c r="G2" s="1081"/>
      <c r="H2" s="1081"/>
      <c r="I2" s="1081"/>
      <c r="J2" s="1081"/>
      <c r="K2" s="1081"/>
    </row>
    <row r="3" spans="1:14" ht="21.75" customHeight="1">
      <c r="A3" s="1082" t="s">
        <v>785</v>
      </c>
      <c r="B3" s="1083"/>
      <c r="C3" s="1083"/>
      <c r="D3" s="1083"/>
      <c r="E3" s="1083"/>
      <c r="F3" s="1083"/>
      <c r="G3" s="1083"/>
      <c r="H3" s="1083"/>
      <c r="I3" s="1083"/>
      <c r="J3" s="1083"/>
      <c r="K3" s="1083"/>
    </row>
    <row r="4" spans="1:14" ht="18.75" customHeight="1">
      <c r="A4" s="160"/>
    </row>
    <row r="5" spans="1:14" ht="27" customHeight="1">
      <c r="A5" s="1084" t="s">
        <v>7</v>
      </c>
      <c r="B5" s="1084" t="s">
        <v>89</v>
      </c>
      <c r="C5" s="1084" t="s">
        <v>90</v>
      </c>
      <c r="D5" s="1078" t="s">
        <v>75</v>
      </c>
      <c r="E5" s="1078" t="s">
        <v>76</v>
      </c>
      <c r="F5" s="1078"/>
      <c r="G5" s="1079" t="s">
        <v>77</v>
      </c>
      <c r="H5" s="1079" t="s">
        <v>12</v>
      </c>
      <c r="I5" s="1079"/>
      <c r="J5" s="1079"/>
      <c r="K5" s="1080" t="s">
        <v>15</v>
      </c>
    </row>
    <row r="6" spans="1:14" ht="58.5" customHeight="1">
      <c r="A6" s="1084"/>
      <c r="B6" s="1084"/>
      <c r="C6" s="1084"/>
      <c r="D6" s="1078"/>
      <c r="E6" s="715" t="s">
        <v>24</v>
      </c>
      <c r="F6" s="716" t="s">
        <v>14</v>
      </c>
      <c r="G6" s="1079"/>
      <c r="H6" s="716" t="s">
        <v>78</v>
      </c>
      <c r="I6" s="716" t="s">
        <v>79</v>
      </c>
      <c r="J6" s="716" t="s">
        <v>91</v>
      </c>
      <c r="K6" s="1080"/>
    </row>
    <row r="7" spans="1:14" s="151" customFormat="1" ht="33" customHeight="1">
      <c r="A7" s="722" t="s">
        <v>92</v>
      </c>
      <c r="B7" s="723" t="s">
        <v>355</v>
      </c>
      <c r="C7" s="724" t="s">
        <v>356</v>
      </c>
      <c r="D7" s="725">
        <f>D9</f>
        <v>2709.3899999999994</v>
      </c>
      <c r="E7" s="725">
        <f t="shared" ref="E7:G7" si="0">E9</f>
        <v>2752.6460000000002</v>
      </c>
      <c r="F7" s="725">
        <f t="shared" si="0"/>
        <v>2752.6460000000002</v>
      </c>
      <c r="G7" s="725">
        <f t="shared" si="0"/>
        <v>2890.2783000000004</v>
      </c>
      <c r="H7" s="726">
        <f>+F7/D7</f>
        <v>1.0159652172629265</v>
      </c>
      <c r="I7" s="727">
        <f>+F7/E7</f>
        <v>1</v>
      </c>
      <c r="J7" s="727">
        <f>G7/F7</f>
        <v>1.05</v>
      </c>
      <c r="K7" s="728"/>
      <c r="M7" s="162"/>
    </row>
    <row r="8" spans="1:14" s="152" customFormat="1" ht="33" customHeight="1">
      <c r="A8" s="495">
        <v>1</v>
      </c>
      <c r="B8" s="496" t="s">
        <v>357</v>
      </c>
      <c r="C8" s="497" t="s">
        <v>356</v>
      </c>
      <c r="D8" s="498"/>
      <c r="E8" s="499"/>
      <c r="F8" s="500"/>
      <c r="G8" s="499"/>
      <c r="H8" s="501"/>
      <c r="I8" s="435"/>
      <c r="J8" s="435"/>
      <c r="K8" s="502"/>
    </row>
    <row r="9" spans="1:14" s="152" customFormat="1" ht="33" customHeight="1">
      <c r="A9" s="495">
        <v>2</v>
      </c>
      <c r="B9" s="496" t="s">
        <v>358</v>
      </c>
      <c r="C9" s="497" t="s">
        <v>356</v>
      </c>
      <c r="D9" s="498">
        <v>2709.3899999999994</v>
      </c>
      <c r="E9" s="498">
        <f t="shared" ref="E9:F9" si="1">E12*28+E13*52.3</f>
        <v>2752.6460000000002</v>
      </c>
      <c r="F9" s="498">
        <f t="shared" si="1"/>
        <v>2752.6460000000002</v>
      </c>
      <c r="G9" s="498">
        <f>G12*28+G13*52.3</f>
        <v>2890.2783000000004</v>
      </c>
      <c r="H9" s="501">
        <f>+F9/D9</f>
        <v>1.0159652172629265</v>
      </c>
      <c r="I9" s="435">
        <f>+F9/E9</f>
        <v>1</v>
      </c>
      <c r="J9" s="435">
        <f>G9/F9</f>
        <v>1.05</v>
      </c>
      <c r="K9" s="502"/>
    </row>
    <row r="10" spans="1:14" s="152" customFormat="1" ht="33" customHeight="1">
      <c r="A10" s="491" t="s">
        <v>98</v>
      </c>
      <c r="B10" s="492" t="s">
        <v>359</v>
      </c>
      <c r="C10" s="493"/>
      <c r="D10" s="850"/>
      <c r="E10" s="503"/>
      <c r="F10" s="504"/>
      <c r="G10" s="503"/>
      <c r="H10" s="505"/>
      <c r="I10" s="494"/>
      <c r="J10" s="506"/>
      <c r="K10" s="507"/>
    </row>
    <row r="11" spans="1:14" s="152" customFormat="1" ht="33" customHeight="1">
      <c r="A11" s="497">
        <v>1</v>
      </c>
      <c r="B11" s="496" t="s">
        <v>358</v>
      </c>
      <c r="C11" s="508"/>
      <c r="D11" s="850"/>
      <c r="E11" s="503"/>
      <c r="F11" s="504"/>
      <c r="G11" s="503"/>
      <c r="H11" s="505"/>
      <c r="I11" s="494"/>
      <c r="J11" s="506"/>
      <c r="K11" s="509"/>
    </row>
    <row r="12" spans="1:14" s="152" customFormat="1" ht="33" customHeight="1">
      <c r="A12" s="510" t="s">
        <v>21</v>
      </c>
      <c r="B12" s="496" t="s">
        <v>360</v>
      </c>
      <c r="C12" s="497" t="s">
        <v>361</v>
      </c>
      <c r="D12" s="511">
        <v>12.15</v>
      </c>
      <c r="E12" s="511">
        <v>12.35</v>
      </c>
      <c r="F12" s="511">
        <v>12.35</v>
      </c>
      <c r="G12" s="511">
        <f>F12*1.05</f>
        <v>12.967499999999999</v>
      </c>
      <c r="H12" s="501">
        <f t="shared" ref="H12:H13" si="2">+F12/D12</f>
        <v>1.0164609053497942</v>
      </c>
      <c r="I12" s="435">
        <f t="shared" ref="I12:I13" si="3">+F12/E12</f>
        <v>1</v>
      </c>
      <c r="J12" s="435">
        <f t="shared" ref="J12:J13" si="4">G12/F12</f>
        <v>1.05</v>
      </c>
      <c r="K12" s="502"/>
    </row>
    <row r="13" spans="1:14" s="152" customFormat="1" ht="33" customHeight="1">
      <c r="A13" s="510" t="s">
        <v>21</v>
      </c>
      <c r="B13" s="496" t="s">
        <v>362</v>
      </c>
      <c r="C13" s="502" t="s">
        <v>363</v>
      </c>
      <c r="D13" s="511">
        <v>45.3</v>
      </c>
      <c r="E13" s="511">
        <v>46.02</v>
      </c>
      <c r="F13" s="511">
        <v>46.02</v>
      </c>
      <c r="G13" s="511">
        <f>F13*1.05</f>
        <v>48.321000000000005</v>
      </c>
      <c r="H13" s="501">
        <f t="shared" si="2"/>
        <v>1.0158940397350995</v>
      </c>
      <c r="I13" s="435">
        <f t="shared" si="3"/>
        <v>1</v>
      </c>
      <c r="J13" s="435">
        <f t="shared" si="4"/>
        <v>1.05</v>
      </c>
      <c r="K13" s="509"/>
    </row>
    <row r="14" spans="1:14" s="152" customFormat="1" ht="33" customHeight="1">
      <c r="A14" s="497">
        <v>2</v>
      </c>
      <c r="B14" s="496" t="s">
        <v>357</v>
      </c>
      <c r="C14" s="497"/>
      <c r="D14" s="498"/>
      <c r="E14" s="499"/>
      <c r="F14" s="500"/>
      <c r="G14" s="499"/>
      <c r="H14" s="501"/>
      <c r="I14" s="435"/>
      <c r="J14" s="435"/>
      <c r="K14" s="502"/>
      <c r="M14" s="163"/>
      <c r="N14" s="163"/>
    </row>
    <row r="15" spans="1:14" s="152" customFormat="1" ht="33" customHeight="1">
      <c r="A15" s="510" t="s">
        <v>21</v>
      </c>
      <c r="B15" s="496" t="s">
        <v>364</v>
      </c>
      <c r="C15" s="497" t="s">
        <v>365</v>
      </c>
      <c r="D15" s="498"/>
      <c r="E15" s="499"/>
      <c r="F15" s="500"/>
      <c r="G15" s="499"/>
      <c r="H15" s="501"/>
      <c r="I15" s="435"/>
      <c r="J15" s="435"/>
      <c r="K15" s="509"/>
    </row>
    <row r="16" spans="1:14" s="152" customFormat="1" ht="33" customHeight="1">
      <c r="A16" s="510" t="s">
        <v>21</v>
      </c>
      <c r="B16" s="496" t="s">
        <v>366</v>
      </c>
      <c r="C16" s="502" t="s">
        <v>367</v>
      </c>
      <c r="D16" s="498"/>
      <c r="E16" s="499"/>
      <c r="F16" s="500"/>
      <c r="G16" s="499"/>
      <c r="H16" s="501"/>
      <c r="I16" s="512"/>
      <c r="J16" s="435"/>
      <c r="K16" s="509"/>
    </row>
    <row r="17" spans="1:11" s="164" customFormat="1">
      <c r="A17" s="513"/>
      <c r="B17" s="513"/>
      <c r="C17" s="514"/>
      <c r="D17" s="513"/>
      <c r="E17" s="513"/>
      <c r="F17" s="513"/>
      <c r="G17" s="515"/>
      <c r="H17" s="516"/>
      <c r="I17" s="517"/>
      <c r="J17" s="518"/>
      <c r="K17" s="513"/>
    </row>
    <row r="19" spans="1:11">
      <c r="B19" s="165"/>
    </row>
  </sheetData>
  <mergeCells count="10">
    <mergeCell ref="K5:K6"/>
    <mergeCell ref="A2:K2"/>
    <mergeCell ref="A3:K3"/>
    <mergeCell ref="A5:A6"/>
    <mergeCell ref="B5:B6"/>
    <mergeCell ref="C5:C6"/>
    <mergeCell ref="D5:D6"/>
    <mergeCell ref="E5:F5"/>
    <mergeCell ref="G5:G6"/>
    <mergeCell ref="H5:J5"/>
  </mergeCells>
  <printOptions horizontalCentered="1"/>
  <pageMargins left="0.2" right="0.19685039370078741" top="0.39370078740157483" bottom="0.39370078740157483" header="0.19685039370078741" footer="0.19685039370078741"/>
  <pageSetup paperSize="9" scale="69" orientation="portrait" verticalDpi="300" r:id="rId1"/>
  <headerFooter>
    <oddFooter>&amp;CTrang &amp;P / &amp;N</oddFooter>
  </headerFooter>
</worksheet>
</file>

<file path=xl/worksheets/sheet1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4-000000000000}">
  <sheetPr>
    <tabColor rgb="FF00B050"/>
  </sheetPr>
  <dimension ref="A1:AA75"/>
  <sheetViews>
    <sheetView zoomScale="70" zoomScaleNormal="70" zoomScaleSheetLayoutView="70" workbookViewId="0">
      <pane xSplit="2" ySplit="7" topLeftCell="C41" activePane="bottomRight" state="frozen"/>
      <selection activeCell="Q9" sqref="Q9"/>
      <selection pane="topRight" activeCell="Q9" sqref="Q9"/>
      <selection pane="bottomLeft" activeCell="Q9" sqref="Q9"/>
      <selection pane="bottomRight" activeCell="AC42" sqref="AC42"/>
    </sheetView>
  </sheetViews>
  <sheetFormatPr defaultColWidth="8.88671875" defaultRowHeight="15.75"/>
  <cols>
    <col min="1" max="1" width="4.44140625" style="185" bestFit="1" customWidth="1"/>
    <col min="2" max="2" width="22.77734375" style="155" customWidth="1"/>
    <col min="3" max="3" width="7.109375" style="155" customWidth="1"/>
    <col min="4" max="9" width="7.88671875" style="155" customWidth="1"/>
    <col min="10" max="10" width="6.88671875" style="155" customWidth="1"/>
    <col min="11" max="11" width="6.6640625" style="155" customWidth="1"/>
    <col min="12" max="12" width="6.44140625" style="155" customWidth="1"/>
    <col min="13" max="13" width="6.77734375" style="155" customWidth="1"/>
    <col min="14" max="14" width="5.6640625" style="155" customWidth="1"/>
    <col min="15" max="15" width="6.77734375" style="155" customWidth="1"/>
    <col min="16" max="16" width="6.109375" style="155" customWidth="1"/>
    <col min="17" max="17" width="6.6640625" style="155" customWidth="1"/>
    <col min="18" max="18" width="6" style="155" customWidth="1"/>
    <col min="19" max="19" width="8.21875" style="155" customWidth="1"/>
    <col min="20" max="20" width="7.88671875" style="186" customWidth="1"/>
    <col min="21" max="21" width="7.6640625" style="186" customWidth="1"/>
    <col min="22" max="22" width="8.109375" style="155" bestFit="1" customWidth="1"/>
    <col min="23" max="24" width="7.21875" style="895" hidden="1" customWidth="1"/>
    <col min="25" max="27" width="9" style="155" customWidth="1"/>
    <col min="28" max="16384" width="8.88671875" style="155"/>
  </cols>
  <sheetData>
    <row r="1" spans="1:25">
      <c r="A1" s="184" t="s">
        <v>368</v>
      </c>
      <c r="B1" s="184"/>
      <c r="D1" s="166"/>
      <c r="E1" s="166"/>
      <c r="F1" s="166"/>
      <c r="G1" s="166"/>
      <c r="H1" s="166"/>
      <c r="I1" s="166"/>
      <c r="J1" s="166"/>
      <c r="K1" s="166"/>
      <c r="L1" s="166"/>
      <c r="M1" s="166"/>
      <c r="N1" s="166"/>
      <c r="O1" s="166"/>
      <c r="P1" s="166"/>
      <c r="Q1" s="166"/>
      <c r="R1" s="166"/>
      <c r="S1" s="138"/>
      <c r="T1" s="155"/>
      <c r="U1" s="155"/>
    </row>
    <row r="2" spans="1:25" ht="25.5" customHeight="1">
      <c r="A2" s="1085" t="s">
        <v>369</v>
      </c>
      <c r="B2" s="1085"/>
      <c r="C2" s="1085"/>
      <c r="D2" s="1085"/>
      <c r="E2" s="1085"/>
      <c r="F2" s="1085"/>
      <c r="G2" s="1085"/>
      <c r="H2" s="1085"/>
      <c r="I2" s="1085"/>
      <c r="J2" s="1085"/>
      <c r="K2" s="1085"/>
      <c r="L2" s="1085"/>
      <c r="M2" s="1085"/>
      <c r="N2" s="1085"/>
      <c r="O2" s="1085"/>
      <c r="P2" s="1085"/>
      <c r="Q2" s="1085"/>
      <c r="R2" s="1085"/>
      <c r="S2" s="1085"/>
      <c r="T2" s="1085"/>
      <c r="U2" s="1085"/>
      <c r="V2" s="1085"/>
    </row>
    <row r="3" spans="1:25" ht="26.25" customHeight="1">
      <c r="A3" s="1086" t="s">
        <v>786</v>
      </c>
      <c r="B3" s="1087"/>
      <c r="C3" s="1087"/>
      <c r="D3" s="1087"/>
      <c r="E3" s="1087"/>
      <c r="F3" s="1087"/>
      <c r="G3" s="1087"/>
      <c r="H3" s="1087"/>
      <c r="I3" s="1087"/>
      <c r="J3" s="1087"/>
      <c r="K3" s="1087"/>
      <c r="L3" s="1087"/>
      <c r="M3" s="1087"/>
      <c r="N3" s="1087"/>
      <c r="O3" s="1087"/>
      <c r="P3" s="1087"/>
      <c r="Q3" s="1087"/>
      <c r="R3" s="1087"/>
      <c r="S3" s="1087"/>
      <c r="T3" s="1087"/>
      <c r="U3" s="1087"/>
      <c r="V3" s="1087"/>
    </row>
    <row r="4" spans="1:25" s="168" customFormat="1">
      <c r="A4" s="167"/>
      <c r="T4" s="169"/>
      <c r="U4" s="169"/>
      <c r="W4" s="926"/>
      <c r="X4" s="926"/>
    </row>
    <row r="5" spans="1:25" ht="38.25" customHeight="1">
      <c r="A5" s="1088" t="s">
        <v>7</v>
      </c>
      <c r="B5" s="1088" t="s">
        <v>89</v>
      </c>
      <c r="C5" s="1088" t="s">
        <v>90</v>
      </c>
      <c r="D5" s="1061" t="s">
        <v>143</v>
      </c>
      <c r="E5" s="1061" t="s">
        <v>144</v>
      </c>
      <c r="F5" s="1061"/>
      <c r="G5" s="1060" t="s">
        <v>744</v>
      </c>
      <c r="H5" s="1061" t="s">
        <v>77</v>
      </c>
      <c r="I5" s="1061" t="s">
        <v>770</v>
      </c>
      <c r="J5" s="1061"/>
      <c r="K5" s="1061"/>
      <c r="L5" s="1061"/>
      <c r="M5" s="1061"/>
      <c r="N5" s="1061"/>
      <c r="O5" s="1061"/>
      <c r="P5" s="1061"/>
      <c r="Q5" s="1061"/>
      <c r="R5" s="1061"/>
      <c r="S5" s="1089" t="s">
        <v>12</v>
      </c>
      <c r="T5" s="1089"/>
      <c r="U5" s="1089"/>
      <c r="V5" s="1061" t="s">
        <v>15</v>
      </c>
    </row>
    <row r="6" spans="1:25" ht="24" customHeight="1">
      <c r="A6" s="1088"/>
      <c r="B6" s="1088"/>
      <c r="C6" s="1088"/>
      <c r="D6" s="1061"/>
      <c r="E6" s="1061" t="s">
        <v>146</v>
      </c>
      <c r="F6" s="1061" t="s">
        <v>14</v>
      </c>
      <c r="G6" s="1060"/>
      <c r="H6" s="1061"/>
      <c r="I6" s="1060" t="s">
        <v>745</v>
      </c>
      <c r="J6" s="1060" t="s">
        <v>746</v>
      </c>
      <c r="K6" s="1060" t="s">
        <v>747</v>
      </c>
      <c r="L6" s="1060" t="s">
        <v>748</v>
      </c>
      <c r="M6" s="1060" t="s">
        <v>749</v>
      </c>
      <c r="N6" s="1060" t="s">
        <v>750</v>
      </c>
      <c r="O6" s="1060" t="s">
        <v>751</v>
      </c>
      <c r="P6" s="1060" t="s">
        <v>752</v>
      </c>
      <c r="Q6" s="1060" t="s">
        <v>753</v>
      </c>
      <c r="R6" s="1060" t="s">
        <v>754</v>
      </c>
      <c r="S6" s="1060" t="s">
        <v>78</v>
      </c>
      <c r="T6" s="1058" t="s">
        <v>79</v>
      </c>
      <c r="U6" s="1058" t="s">
        <v>91</v>
      </c>
      <c r="V6" s="1061"/>
    </row>
    <row r="7" spans="1:25" ht="44.25" customHeight="1">
      <c r="A7" s="1088"/>
      <c r="B7" s="1088"/>
      <c r="C7" s="1088"/>
      <c r="D7" s="1061"/>
      <c r="E7" s="1061"/>
      <c r="F7" s="1061"/>
      <c r="G7" s="1060"/>
      <c r="H7" s="1061"/>
      <c r="I7" s="1060" t="s">
        <v>745</v>
      </c>
      <c r="J7" s="1060" t="s">
        <v>746</v>
      </c>
      <c r="K7" s="1060" t="s">
        <v>747</v>
      </c>
      <c r="L7" s="1060" t="s">
        <v>748</v>
      </c>
      <c r="M7" s="1060" t="s">
        <v>749</v>
      </c>
      <c r="N7" s="1060" t="s">
        <v>750</v>
      </c>
      <c r="O7" s="1060" t="s">
        <v>751</v>
      </c>
      <c r="P7" s="1060" t="s">
        <v>752</v>
      </c>
      <c r="Q7" s="1060" t="s">
        <v>753</v>
      </c>
      <c r="R7" s="1060" t="s">
        <v>754</v>
      </c>
      <c r="S7" s="1060"/>
      <c r="T7" s="1058"/>
      <c r="U7" s="1058"/>
      <c r="V7" s="1061"/>
    </row>
    <row r="8" spans="1:25" s="170" customFormat="1" ht="32.1" customHeight="1">
      <c r="A8" s="445" t="s">
        <v>92</v>
      </c>
      <c r="B8" s="446" t="s">
        <v>370</v>
      </c>
      <c r="C8" s="445"/>
      <c r="D8" s="447"/>
      <c r="E8" s="447"/>
      <c r="F8" s="447"/>
      <c r="G8" s="447"/>
      <c r="H8" s="447"/>
      <c r="I8" s="447"/>
      <c r="J8" s="447"/>
      <c r="K8" s="447"/>
      <c r="L8" s="447"/>
      <c r="M8" s="447"/>
      <c r="N8" s="447"/>
      <c r="O8" s="447"/>
      <c r="P8" s="447"/>
      <c r="Q8" s="447"/>
      <c r="R8" s="447"/>
      <c r="S8" s="448"/>
      <c r="T8" s="448"/>
      <c r="U8" s="448"/>
      <c r="V8" s="447"/>
      <c r="W8" s="895"/>
      <c r="X8" s="895"/>
    </row>
    <row r="9" spans="1:25" s="172" customFormat="1" ht="44.25" customHeight="1">
      <c r="A9" s="233">
        <v>1</v>
      </c>
      <c r="B9" s="337" t="s">
        <v>371</v>
      </c>
      <c r="C9" s="116" t="s">
        <v>250</v>
      </c>
      <c r="D9" s="335">
        <v>13124</v>
      </c>
      <c r="E9" s="335">
        <v>13424</v>
      </c>
      <c r="F9" s="335">
        <v>13249</v>
      </c>
      <c r="G9" s="335">
        <v>13550</v>
      </c>
      <c r="H9" s="335">
        <v>13550</v>
      </c>
      <c r="I9" s="335">
        <v>1123.8399999999999</v>
      </c>
      <c r="J9" s="335">
        <v>1562.34</v>
      </c>
      <c r="K9" s="335">
        <v>3684</v>
      </c>
      <c r="L9" s="335">
        <v>944.32</v>
      </c>
      <c r="M9" s="335">
        <v>1574.62</v>
      </c>
      <c r="N9" s="335">
        <v>503.78</v>
      </c>
      <c r="O9" s="335">
        <v>1585.8</v>
      </c>
      <c r="P9" s="335">
        <v>306.95999999999998</v>
      </c>
      <c r="Q9" s="335">
        <v>724</v>
      </c>
      <c r="R9" s="335">
        <v>1477.72</v>
      </c>
      <c r="S9" s="324">
        <f>F9/D9</f>
        <v>1.009524535202682</v>
      </c>
      <c r="T9" s="223">
        <f>F9/E9</f>
        <v>0.9869636471990465</v>
      </c>
      <c r="U9" s="223">
        <f>H9/F9</f>
        <v>1.0227186957506227</v>
      </c>
      <c r="V9" s="449"/>
      <c r="W9" s="895">
        <f>G9-H9</f>
        <v>0</v>
      </c>
      <c r="X9" s="895">
        <f>H9-SUM(I9:R9)</f>
        <v>62.620000000002619</v>
      </c>
      <c r="Y9" s="171"/>
    </row>
    <row r="10" spans="1:25" s="172" customFormat="1" ht="44.25" customHeight="1">
      <c r="A10" s="233">
        <v>2</v>
      </c>
      <c r="B10" s="337" t="s">
        <v>372</v>
      </c>
      <c r="C10" s="116" t="s">
        <v>250</v>
      </c>
      <c r="D10" s="335">
        <v>656</v>
      </c>
      <c r="E10" s="335">
        <v>1217</v>
      </c>
      <c r="F10" s="335">
        <v>1223</v>
      </c>
      <c r="G10" s="335">
        <v>1093</v>
      </c>
      <c r="H10" s="335">
        <v>1093</v>
      </c>
      <c r="I10" s="335">
        <v>48</v>
      </c>
      <c r="J10" s="335">
        <v>143.73527999999999</v>
      </c>
      <c r="K10" s="335">
        <v>267.82679999999999</v>
      </c>
      <c r="L10" s="335">
        <v>64.68592000000001</v>
      </c>
      <c r="M10" s="335">
        <v>90.855573999999976</v>
      </c>
      <c r="N10" s="335">
        <v>36.171404000000003</v>
      </c>
      <c r="O10" s="335">
        <v>256</v>
      </c>
      <c r="P10" s="335">
        <v>26</v>
      </c>
      <c r="Q10" s="335">
        <v>70.734799999999993</v>
      </c>
      <c r="R10" s="335">
        <v>106.100296</v>
      </c>
      <c r="S10" s="324">
        <f t="shared" ref="S10" si="0">F10/D10</f>
        <v>1.8643292682926829</v>
      </c>
      <c r="T10" s="223">
        <f>F10/E10</f>
        <v>1.0049301561216104</v>
      </c>
      <c r="U10" s="223">
        <f>H10/F10</f>
        <v>0.8937040065412919</v>
      </c>
      <c r="V10" s="449"/>
      <c r="W10" s="895">
        <f>G10-H10</f>
        <v>0</v>
      </c>
      <c r="X10" s="895">
        <f t="shared" ref="X10:X68" si="1">H10-SUM(I10:R10)</f>
        <v>-17.11007399999994</v>
      </c>
    </row>
    <row r="11" spans="1:25" s="173" customFormat="1" ht="44.25" customHeight="1">
      <c r="A11" s="233">
        <v>3</v>
      </c>
      <c r="B11" s="337" t="s">
        <v>373</v>
      </c>
      <c r="C11" s="116" t="s">
        <v>8</v>
      </c>
      <c r="D11" s="450">
        <f>D10/D9*100</f>
        <v>4.9984760743675709</v>
      </c>
      <c r="E11" s="450">
        <v>9.0658522050059602</v>
      </c>
      <c r="F11" s="450">
        <v>9.2308853498377239</v>
      </c>
      <c r="G11" s="450">
        <f>G10*100/G9</f>
        <v>8.0664206642066425</v>
      </c>
      <c r="H11" s="450">
        <f>H10*100/H9</f>
        <v>8.0664206642066425</v>
      </c>
      <c r="I11" s="450">
        <v>4.1100000000000003</v>
      </c>
      <c r="J11" s="450">
        <v>9.1999999999999993</v>
      </c>
      <c r="K11" s="450">
        <v>7.2700000000000005</v>
      </c>
      <c r="L11" s="450">
        <v>6.8500000000000005</v>
      </c>
      <c r="M11" s="450">
        <v>5.77</v>
      </c>
      <c r="N11" s="450">
        <v>7.1800000000000006</v>
      </c>
      <c r="O11" s="450">
        <v>16.34</v>
      </c>
      <c r="P11" s="450">
        <v>8.17</v>
      </c>
      <c r="Q11" s="450">
        <v>9.77</v>
      </c>
      <c r="R11" s="450">
        <v>7.18</v>
      </c>
      <c r="S11" s="229">
        <f>F11-D11</f>
        <v>4.232409275470153</v>
      </c>
      <c r="T11" s="229">
        <f>F11-E11</f>
        <v>0.16503314483176368</v>
      </c>
      <c r="U11" s="229">
        <f>H11-F11</f>
        <v>-1.1644646856310814</v>
      </c>
      <c r="V11" s="451"/>
      <c r="W11" s="895">
        <f>G11-H11</f>
        <v>0</v>
      </c>
      <c r="X11" s="895">
        <f t="shared" si="1"/>
        <v>-73.773579335793357</v>
      </c>
    </row>
    <row r="12" spans="1:25" s="172" customFormat="1" ht="44.25" customHeight="1">
      <c r="A12" s="233"/>
      <c r="B12" s="337" t="s">
        <v>374</v>
      </c>
      <c r="C12" s="116" t="s">
        <v>8</v>
      </c>
      <c r="D12" s="450">
        <v>4.79</v>
      </c>
      <c r="E12" s="450">
        <v>8.6</v>
      </c>
      <c r="F12" s="450">
        <v>8.6</v>
      </c>
      <c r="G12" s="450">
        <v>7.6947147321753038</v>
      </c>
      <c r="H12" s="450">
        <v>7.6947147321753038</v>
      </c>
      <c r="I12" s="450"/>
      <c r="J12" s="450"/>
      <c r="K12" s="450"/>
      <c r="L12" s="450"/>
      <c r="M12" s="450"/>
      <c r="N12" s="450"/>
      <c r="O12" s="450"/>
      <c r="P12" s="450"/>
      <c r="Q12" s="450"/>
      <c r="R12" s="450"/>
      <c r="S12" s="229">
        <f>F12-D12</f>
        <v>3.8099999999999996</v>
      </c>
      <c r="T12" s="229">
        <f>F12-E12</f>
        <v>0</v>
      </c>
      <c r="U12" s="229">
        <f>H12-F12</f>
        <v>-0.90528526782469587</v>
      </c>
      <c r="V12" s="451"/>
      <c r="W12" s="895">
        <f t="shared" ref="W12:W68" si="2">G12-H12</f>
        <v>0</v>
      </c>
      <c r="X12" s="895">
        <f t="shared" si="1"/>
        <v>7.6947147321753038</v>
      </c>
    </row>
    <row r="13" spans="1:25" s="172" customFormat="1" ht="44.25" customHeight="1">
      <c r="A13" s="233">
        <v>4</v>
      </c>
      <c r="B13" s="337" t="s">
        <v>16</v>
      </c>
      <c r="C13" s="116" t="s">
        <v>8</v>
      </c>
      <c r="D13" s="450">
        <v>1.9</v>
      </c>
      <c r="E13" s="450">
        <v>1</v>
      </c>
      <c r="F13" s="450">
        <v>1</v>
      </c>
      <c r="G13" s="450">
        <v>1</v>
      </c>
      <c r="H13" s="450">
        <v>1.00015355463361</v>
      </c>
      <c r="I13" s="1003">
        <v>0.8</v>
      </c>
      <c r="J13" s="1003">
        <v>0.8</v>
      </c>
      <c r="K13" s="1003">
        <v>0.8</v>
      </c>
      <c r="L13" s="1003">
        <v>0.8</v>
      </c>
      <c r="M13" s="1003">
        <v>0.9</v>
      </c>
      <c r="N13" s="1003">
        <v>0.8</v>
      </c>
      <c r="O13" s="1003">
        <v>1.8</v>
      </c>
      <c r="P13" s="1003">
        <v>1.9</v>
      </c>
      <c r="Q13" s="1003">
        <v>1.1000000000000001</v>
      </c>
      <c r="R13" s="1003">
        <v>1.1000000000000001</v>
      </c>
      <c r="S13" s="229">
        <f>F13-D13</f>
        <v>-0.89999999999999991</v>
      </c>
      <c r="T13" s="229">
        <f>F13-E13</f>
        <v>0</v>
      </c>
      <c r="U13" s="229">
        <f>H13-F13</f>
        <v>1.5355463360999799E-4</v>
      </c>
      <c r="V13" s="451"/>
      <c r="W13" s="895">
        <f t="shared" si="2"/>
        <v>-1.5355463360999799E-4</v>
      </c>
      <c r="X13" s="895">
        <f t="shared" si="1"/>
        <v>-9.7998464453663896</v>
      </c>
      <c r="Y13" s="174"/>
    </row>
    <row r="14" spans="1:25" s="172" customFormat="1" ht="44.25" hidden="1" customHeight="1">
      <c r="A14" s="233"/>
      <c r="B14" s="337" t="s">
        <v>375</v>
      </c>
      <c r="C14" s="116" t="s">
        <v>8</v>
      </c>
      <c r="D14" s="234"/>
      <c r="E14" s="234">
        <v>0</v>
      </c>
      <c r="F14" s="234"/>
      <c r="G14" s="234"/>
      <c r="H14" s="234"/>
      <c r="I14" s="234"/>
      <c r="J14" s="234"/>
      <c r="K14" s="234"/>
      <c r="L14" s="234"/>
      <c r="M14" s="234"/>
      <c r="N14" s="234"/>
      <c r="O14" s="234"/>
      <c r="P14" s="234"/>
      <c r="Q14" s="234"/>
      <c r="R14" s="234"/>
      <c r="S14" s="236"/>
      <c r="T14" s="223"/>
      <c r="U14" s="223"/>
      <c r="V14" s="451"/>
      <c r="W14" s="895">
        <f t="shared" si="2"/>
        <v>0</v>
      </c>
      <c r="X14" s="895">
        <f t="shared" si="1"/>
        <v>0</v>
      </c>
    </row>
    <row r="15" spans="1:25" s="172" customFormat="1" ht="44.25" customHeight="1">
      <c r="A15" s="233">
        <v>5</v>
      </c>
      <c r="B15" s="337" t="s">
        <v>376</v>
      </c>
      <c r="C15" s="116" t="s">
        <v>250</v>
      </c>
      <c r="D15" s="335">
        <v>286</v>
      </c>
      <c r="E15" s="335">
        <v>124</v>
      </c>
      <c r="F15" s="335">
        <v>124</v>
      </c>
      <c r="G15" s="335">
        <v>146</v>
      </c>
      <c r="H15" s="335">
        <v>146</v>
      </c>
      <c r="I15" s="335">
        <v>8</v>
      </c>
      <c r="J15" s="335">
        <v>12.264720000000011</v>
      </c>
      <c r="K15" s="335">
        <v>27.173200000000008</v>
      </c>
      <c r="L15" s="335">
        <v>7.3140799999999899</v>
      </c>
      <c r="M15" s="335">
        <v>15.144426000000024</v>
      </c>
      <c r="N15" s="335">
        <v>4.8285959999999974</v>
      </c>
      <c r="O15" s="335">
        <v>32</v>
      </c>
      <c r="P15" s="335">
        <v>5</v>
      </c>
      <c r="Q15" s="335">
        <v>10.265200000000007</v>
      </c>
      <c r="R15" s="335">
        <v>15.899704</v>
      </c>
      <c r="S15" s="324">
        <f t="shared" ref="S15:S18" si="3">F15/D15</f>
        <v>0.43356643356643354</v>
      </c>
      <c r="T15" s="223">
        <f>F15/E15</f>
        <v>1</v>
      </c>
      <c r="U15" s="223">
        <f>H15/F15</f>
        <v>1.1774193548387097</v>
      </c>
      <c r="V15" s="323"/>
      <c r="W15" s="895">
        <f>G15-H15</f>
        <v>0</v>
      </c>
      <c r="X15" s="895">
        <f t="shared" si="1"/>
        <v>8.1100739999999689</v>
      </c>
    </row>
    <row r="16" spans="1:25" s="172" customFormat="1" ht="44.25" customHeight="1">
      <c r="A16" s="233">
        <v>6</v>
      </c>
      <c r="B16" s="337" t="s">
        <v>377</v>
      </c>
      <c r="C16" s="116" t="s">
        <v>250</v>
      </c>
      <c r="D16" s="335">
        <v>787</v>
      </c>
      <c r="E16" s="335">
        <v>1089</v>
      </c>
      <c r="F16" s="335">
        <v>1207</v>
      </c>
      <c r="G16" s="335">
        <v>1060</v>
      </c>
      <c r="H16" s="335">
        <v>1060</v>
      </c>
      <c r="I16" s="335"/>
      <c r="J16" s="335"/>
      <c r="K16" s="335"/>
      <c r="L16" s="335"/>
      <c r="M16" s="335"/>
      <c r="N16" s="335"/>
      <c r="O16" s="335"/>
      <c r="P16" s="335"/>
      <c r="Q16" s="335"/>
      <c r="R16" s="335"/>
      <c r="S16" s="324">
        <f t="shared" si="3"/>
        <v>1.5336721728081322</v>
      </c>
      <c r="T16" s="223">
        <f>F16/E16</f>
        <v>1.1083562901744719</v>
      </c>
      <c r="U16" s="223">
        <f>H16/F16</f>
        <v>0.87821043910521956</v>
      </c>
      <c r="V16" s="323"/>
      <c r="W16" s="895">
        <f t="shared" si="2"/>
        <v>0</v>
      </c>
      <c r="X16" s="895">
        <f t="shared" si="1"/>
        <v>1060</v>
      </c>
    </row>
    <row r="17" spans="1:27" s="172" customFormat="1" ht="44.25" customHeight="1">
      <c r="A17" s="233">
        <v>7</v>
      </c>
      <c r="B17" s="337" t="s">
        <v>378</v>
      </c>
      <c r="C17" s="116" t="s">
        <v>8</v>
      </c>
      <c r="D17" s="235">
        <f>D16/D9*100</f>
        <v>5.9966473636086555</v>
      </c>
      <c r="E17" s="235">
        <v>8.1123361144219306</v>
      </c>
      <c r="F17" s="235">
        <v>9.11</v>
      </c>
      <c r="G17" s="235">
        <f t="shared" ref="G17" si="4">G16*100/G9</f>
        <v>7.8228782287822876</v>
      </c>
      <c r="H17" s="235">
        <v>7.8228782287822902</v>
      </c>
      <c r="I17" s="235"/>
      <c r="J17" s="235"/>
      <c r="K17" s="235"/>
      <c r="L17" s="235"/>
      <c r="M17" s="235"/>
      <c r="N17" s="235"/>
      <c r="O17" s="235"/>
      <c r="P17" s="235"/>
      <c r="Q17" s="235"/>
      <c r="R17" s="235"/>
      <c r="S17" s="681">
        <f>F17-D17</f>
        <v>3.113352636391344</v>
      </c>
      <c r="T17" s="681">
        <f>F17-E17</f>
        <v>0.99766388557806884</v>
      </c>
      <c r="U17" s="681">
        <f>H17-F17</f>
        <v>-1.2871217712177092</v>
      </c>
      <c r="V17" s="116"/>
      <c r="W17" s="895">
        <f t="shared" si="2"/>
        <v>0</v>
      </c>
      <c r="X17" s="895">
        <f t="shared" si="1"/>
        <v>7.8228782287822902</v>
      </c>
    </row>
    <row r="18" spans="1:27" s="172" customFormat="1" ht="44.25" customHeight="1">
      <c r="A18" s="233">
        <v>8</v>
      </c>
      <c r="B18" s="337" t="s">
        <v>379</v>
      </c>
      <c r="C18" s="116" t="s">
        <v>250</v>
      </c>
      <c r="D18" s="335">
        <f>19+31</f>
        <v>50</v>
      </c>
      <c r="E18" s="335">
        <v>20</v>
      </c>
      <c r="F18" s="335">
        <v>20</v>
      </c>
      <c r="G18" s="335">
        <v>22</v>
      </c>
      <c r="H18" s="335">
        <v>22</v>
      </c>
      <c r="I18" s="335">
        <v>1</v>
      </c>
      <c r="J18" s="335">
        <v>3</v>
      </c>
      <c r="K18" s="335">
        <v>4</v>
      </c>
      <c r="L18" s="335">
        <v>1</v>
      </c>
      <c r="M18" s="335">
        <v>2</v>
      </c>
      <c r="N18" s="335">
        <v>1</v>
      </c>
      <c r="O18" s="335">
        <v>4</v>
      </c>
      <c r="P18" s="335">
        <v>1</v>
      </c>
      <c r="Q18" s="335">
        <v>3</v>
      </c>
      <c r="R18" s="335">
        <v>2</v>
      </c>
      <c r="S18" s="324">
        <f t="shared" si="3"/>
        <v>0.4</v>
      </c>
      <c r="T18" s="223">
        <f>F18/E18</f>
        <v>1</v>
      </c>
      <c r="U18" s="223">
        <f>H18/F18</f>
        <v>1.1000000000000001</v>
      </c>
      <c r="V18" s="323"/>
      <c r="W18" s="895">
        <f t="shared" si="2"/>
        <v>0</v>
      </c>
      <c r="X18" s="895">
        <f t="shared" si="1"/>
        <v>0</v>
      </c>
    </row>
    <row r="19" spans="1:27" s="154" customFormat="1" ht="39" customHeight="1">
      <c r="A19" s="303" t="s">
        <v>98</v>
      </c>
      <c r="B19" s="279" t="s">
        <v>380</v>
      </c>
      <c r="C19" s="116"/>
      <c r="D19" s="358"/>
      <c r="E19" s="358"/>
      <c r="F19" s="358"/>
      <c r="G19" s="358"/>
      <c r="H19" s="358"/>
      <c r="I19" s="358"/>
      <c r="J19" s="358"/>
      <c r="K19" s="358"/>
      <c r="L19" s="358"/>
      <c r="M19" s="358"/>
      <c r="N19" s="358"/>
      <c r="O19" s="358"/>
      <c r="P19" s="358"/>
      <c r="Q19" s="358"/>
      <c r="R19" s="358"/>
      <c r="S19" s="359"/>
      <c r="T19" s="223"/>
      <c r="U19" s="223"/>
      <c r="V19" s="323"/>
      <c r="W19" s="895">
        <f t="shared" si="2"/>
        <v>0</v>
      </c>
      <c r="X19" s="895">
        <f t="shared" si="1"/>
        <v>0</v>
      </c>
    </row>
    <row r="20" spans="1:27" s="154" customFormat="1" ht="48.75" hidden="1" customHeight="1">
      <c r="A20" s="453" t="s">
        <v>21</v>
      </c>
      <c r="B20" s="230" t="s">
        <v>381</v>
      </c>
      <c r="C20" s="116" t="s">
        <v>1</v>
      </c>
      <c r="D20" s="795">
        <v>10</v>
      </c>
      <c r="E20" s="795">
        <v>10</v>
      </c>
      <c r="F20" s="795">
        <v>10</v>
      </c>
      <c r="G20" s="990">
        <v>10</v>
      </c>
      <c r="H20" s="990">
        <v>10</v>
      </c>
      <c r="I20" s="990"/>
      <c r="J20" s="990"/>
      <c r="K20" s="990"/>
      <c r="L20" s="990"/>
      <c r="M20" s="990"/>
      <c r="N20" s="990"/>
      <c r="O20" s="990"/>
      <c r="P20" s="990"/>
      <c r="Q20" s="990"/>
      <c r="R20" s="990"/>
      <c r="S20" s="324">
        <f t="shared" ref="S20:S28" si="5">F20/D20</f>
        <v>1</v>
      </c>
      <c r="T20" s="223">
        <f>F20/E20</f>
        <v>1</v>
      </c>
      <c r="U20" s="223">
        <f>H20/F20</f>
        <v>1</v>
      </c>
      <c r="V20" s="323"/>
      <c r="W20" s="895">
        <f t="shared" si="2"/>
        <v>0</v>
      </c>
      <c r="X20" s="895">
        <f t="shared" si="1"/>
        <v>10</v>
      </c>
    </row>
    <row r="21" spans="1:27" s="154" customFormat="1" ht="48.75" hidden="1" customHeight="1">
      <c r="A21" s="232" t="s">
        <v>21</v>
      </c>
      <c r="B21" s="230" t="s">
        <v>382</v>
      </c>
      <c r="C21" s="116" t="s">
        <v>1</v>
      </c>
      <c r="D21" s="795">
        <v>9</v>
      </c>
      <c r="E21" s="795">
        <v>9</v>
      </c>
      <c r="F21" s="795">
        <v>9</v>
      </c>
      <c r="G21" s="990">
        <v>9</v>
      </c>
      <c r="H21" s="990">
        <v>9</v>
      </c>
      <c r="I21" s="990"/>
      <c r="J21" s="990"/>
      <c r="K21" s="990"/>
      <c r="L21" s="990"/>
      <c r="M21" s="990"/>
      <c r="N21" s="990"/>
      <c r="O21" s="990"/>
      <c r="P21" s="990"/>
      <c r="Q21" s="990"/>
      <c r="R21" s="990"/>
      <c r="S21" s="324">
        <f t="shared" si="5"/>
        <v>1</v>
      </c>
      <c r="T21" s="223">
        <f>F21/E21</f>
        <v>1</v>
      </c>
      <c r="U21" s="223">
        <f>H21/F21</f>
        <v>1</v>
      </c>
      <c r="V21" s="323"/>
      <c r="W21" s="895">
        <f t="shared" si="2"/>
        <v>0</v>
      </c>
      <c r="X21" s="895">
        <f t="shared" si="1"/>
        <v>9</v>
      </c>
    </row>
    <row r="22" spans="1:27" s="175" customFormat="1" ht="48.75" hidden="1" customHeight="1">
      <c r="A22" s="116"/>
      <c r="B22" s="230" t="s">
        <v>383</v>
      </c>
      <c r="C22" s="116" t="s">
        <v>1</v>
      </c>
      <c r="D22" s="795"/>
      <c r="E22" s="795"/>
      <c r="F22" s="795"/>
      <c r="G22" s="990"/>
      <c r="H22" s="990"/>
      <c r="I22" s="990"/>
      <c r="J22" s="990"/>
      <c r="K22" s="990"/>
      <c r="L22" s="990"/>
      <c r="M22" s="990"/>
      <c r="N22" s="990"/>
      <c r="O22" s="990"/>
      <c r="P22" s="990"/>
      <c r="Q22" s="990"/>
      <c r="R22" s="990"/>
      <c r="S22" s="324"/>
      <c r="T22" s="223"/>
      <c r="U22" s="223"/>
      <c r="V22" s="454"/>
      <c r="W22" s="926">
        <f t="shared" si="2"/>
        <v>0</v>
      </c>
      <c r="X22" s="926">
        <f t="shared" si="1"/>
        <v>0</v>
      </c>
    </row>
    <row r="23" spans="1:27" s="154" customFormat="1" ht="48.75" customHeight="1">
      <c r="A23" s="232" t="s">
        <v>21</v>
      </c>
      <c r="B23" s="230" t="s">
        <v>384</v>
      </c>
      <c r="C23" s="116" t="s">
        <v>1</v>
      </c>
      <c r="D23" s="825">
        <v>9</v>
      </c>
      <c r="E23" s="825">
        <v>9</v>
      </c>
      <c r="F23" s="825">
        <v>9</v>
      </c>
      <c r="G23" s="990">
        <v>9</v>
      </c>
      <c r="H23" s="990">
        <v>9</v>
      </c>
      <c r="I23" s="990">
        <v>1</v>
      </c>
      <c r="J23" s="990">
        <v>1</v>
      </c>
      <c r="K23" s="990">
        <v>1</v>
      </c>
      <c r="L23" s="990">
        <v>1</v>
      </c>
      <c r="M23" s="990">
        <v>1</v>
      </c>
      <c r="N23" s="990">
        <v>1</v>
      </c>
      <c r="O23" s="990">
        <v>1</v>
      </c>
      <c r="P23" s="990">
        <v>1</v>
      </c>
      <c r="Q23" s="990">
        <v>1</v>
      </c>
      <c r="R23" s="990">
        <v>1</v>
      </c>
      <c r="S23" s="324">
        <f t="shared" si="5"/>
        <v>1</v>
      </c>
      <c r="T23" s="223">
        <f>F23/E23</f>
        <v>1</v>
      </c>
      <c r="U23" s="223">
        <f>H23/F23</f>
        <v>1</v>
      </c>
      <c r="V23" s="323"/>
      <c r="W23" s="895">
        <f t="shared" si="2"/>
        <v>0</v>
      </c>
      <c r="X23" s="895">
        <f t="shared" si="1"/>
        <v>-1</v>
      </c>
    </row>
    <row r="24" spans="1:27" s="168" customFormat="1" ht="48.75" customHeight="1">
      <c r="A24" s="116"/>
      <c r="B24" s="214" t="s">
        <v>385</v>
      </c>
      <c r="C24" s="455" t="s">
        <v>8</v>
      </c>
      <c r="D24" s="826">
        <v>100</v>
      </c>
      <c r="E24" s="826">
        <v>100</v>
      </c>
      <c r="F24" s="826">
        <v>100</v>
      </c>
      <c r="G24" s="991">
        <v>100</v>
      </c>
      <c r="H24" s="991">
        <v>100</v>
      </c>
      <c r="I24" s="991">
        <v>100</v>
      </c>
      <c r="J24" s="991">
        <v>100</v>
      </c>
      <c r="K24" s="991">
        <v>100</v>
      </c>
      <c r="L24" s="991">
        <v>100</v>
      </c>
      <c r="M24" s="991">
        <v>100</v>
      </c>
      <c r="N24" s="991">
        <v>100</v>
      </c>
      <c r="O24" s="991">
        <v>100</v>
      </c>
      <c r="P24" s="991">
        <v>100</v>
      </c>
      <c r="Q24" s="991">
        <v>100</v>
      </c>
      <c r="R24" s="991">
        <v>100</v>
      </c>
      <c r="S24" s="228">
        <f>F24-D24</f>
        <v>0</v>
      </c>
      <c r="T24" s="228">
        <f>F24-E24</f>
        <v>0</v>
      </c>
      <c r="U24" s="228">
        <f>H24-F24</f>
        <v>0</v>
      </c>
      <c r="V24" s="456"/>
      <c r="W24" s="926">
        <f t="shared" si="2"/>
        <v>0</v>
      </c>
      <c r="X24" s="926">
        <f t="shared" si="1"/>
        <v>-900</v>
      </c>
    </row>
    <row r="25" spans="1:27" ht="48.75" customHeight="1">
      <c r="A25" s="116"/>
      <c r="B25" s="230" t="s">
        <v>386</v>
      </c>
      <c r="C25" s="116" t="s">
        <v>1</v>
      </c>
      <c r="D25" s="825">
        <v>9</v>
      </c>
      <c r="E25" s="825">
        <v>9</v>
      </c>
      <c r="F25" s="825">
        <v>9</v>
      </c>
      <c r="G25" s="990">
        <v>9</v>
      </c>
      <c r="H25" s="990">
        <v>9</v>
      </c>
      <c r="I25" s="990">
        <v>1</v>
      </c>
      <c r="J25" s="990">
        <v>1</v>
      </c>
      <c r="K25" s="990">
        <v>1</v>
      </c>
      <c r="L25" s="990">
        <v>1</v>
      </c>
      <c r="M25" s="990">
        <v>1</v>
      </c>
      <c r="N25" s="990">
        <v>1</v>
      </c>
      <c r="O25" s="990">
        <v>1</v>
      </c>
      <c r="P25" s="990">
        <v>1</v>
      </c>
      <c r="Q25" s="990">
        <v>1</v>
      </c>
      <c r="R25" s="990">
        <v>1</v>
      </c>
      <c r="S25" s="324">
        <f t="shared" si="5"/>
        <v>1</v>
      </c>
      <c r="T25" s="223">
        <f>F25/E25</f>
        <v>1</v>
      </c>
      <c r="U25" s="223">
        <f>H25/F25</f>
        <v>1</v>
      </c>
      <c r="V25" s="116"/>
      <c r="W25" s="895">
        <f t="shared" si="2"/>
        <v>0</v>
      </c>
      <c r="X25" s="895">
        <f t="shared" si="1"/>
        <v>-1</v>
      </c>
    </row>
    <row r="26" spans="1:27" s="168" customFormat="1" ht="48.75" customHeight="1">
      <c r="A26" s="116"/>
      <c r="B26" s="214" t="s">
        <v>387</v>
      </c>
      <c r="C26" s="455" t="s">
        <v>8</v>
      </c>
      <c r="D26" s="826">
        <v>100</v>
      </c>
      <c r="E26" s="826">
        <v>100</v>
      </c>
      <c r="F26" s="826">
        <v>100</v>
      </c>
      <c r="G26" s="991">
        <v>100</v>
      </c>
      <c r="H26" s="991">
        <v>100</v>
      </c>
      <c r="I26" s="991">
        <v>100</v>
      </c>
      <c r="J26" s="991">
        <v>100</v>
      </c>
      <c r="K26" s="991">
        <v>100</v>
      </c>
      <c r="L26" s="991">
        <v>100</v>
      </c>
      <c r="M26" s="991">
        <v>100</v>
      </c>
      <c r="N26" s="991">
        <v>100</v>
      </c>
      <c r="O26" s="991">
        <v>100</v>
      </c>
      <c r="P26" s="991">
        <v>100</v>
      </c>
      <c r="Q26" s="991">
        <v>100</v>
      </c>
      <c r="R26" s="991">
        <v>100</v>
      </c>
      <c r="S26" s="228">
        <f t="shared" ref="S26:S27" si="6">F26-D26</f>
        <v>0</v>
      </c>
      <c r="T26" s="228">
        <f t="shared" ref="T26:T27" si="7">F26-E26</f>
        <v>0</v>
      </c>
      <c r="U26" s="228">
        <f t="shared" ref="U26:U27" si="8">H26-F26</f>
        <v>0</v>
      </c>
      <c r="V26" s="457"/>
      <c r="W26" s="926">
        <f t="shared" si="2"/>
        <v>0</v>
      </c>
      <c r="X26" s="926">
        <f>H26-SUM(I26:R26)</f>
        <v>-900</v>
      </c>
    </row>
    <row r="27" spans="1:27" s="177" customFormat="1" ht="48.75" customHeight="1">
      <c r="A27" s="458"/>
      <c r="B27" s="459" t="str">
        <f>+'[1]1.Chỉ tiêu chính'!B33</f>
        <v>Tỷ lệ thôn, bản có đường xe máy hoặc ô tô đi lại thuận lợi</v>
      </c>
      <c r="C27" s="460" t="s">
        <v>8</v>
      </c>
      <c r="D27" s="546">
        <v>100</v>
      </c>
      <c r="E27" s="546">
        <v>100</v>
      </c>
      <c r="F27" s="546">
        <v>100</v>
      </c>
      <c r="G27" s="241">
        <v>100</v>
      </c>
      <c r="H27" s="241">
        <v>100</v>
      </c>
      <c r="I27" s="241">
        <v>100</v>
      </c>
      <c r="J27" s="241">
        <v>100</v>
      </c>
      <c r="K27" s="241">
        <v>100</v>
      </c>
      <c r="L27" s="241">
        <v>100</v>
      </c>
      <c r="M27" s="241">
        <v>100</v>
      </c>
      <c r="N27" s="241">
        <v>100</v>
      </c>
      <c r="O27" s="241">
        <v>100</v>
      </c>
      <c r="P27" s="241">
        <v>100</v>
      </c>
      <c r="Q27" s="241">
        <v>100</v>
      </c>
      <c r="R27" s="241">
        <v>100</v>
      </c>
      <c r="S27" s="228">
        <f t="shared" si="6"/>
        <v>0</v>
      </c>
      <c r="T27" s="228">
        <f t="shared" si="7"/>
        <v>0</v>
      </c>
      <c r="U27" s="228">
        <f t="shared" si="8"/>
        <v>0</v>
      </c>
      <c r="V27" s="457"/>
      <c r="W27" s="926">
        <f t="shared" si="2"/>
        <v>0</v>
      </c>
      <c r="X27" s="926">
        <f t="shared" si="1"/>
        <v>-900</v>
      </c>
    </row>
    <row r="28" spans="1:27" s="172" customFormat="1" ht="48.75" customHeight="1">
      <c r="A28" s="461" t="s">
        <v>21</v>
      </c>
      <c r="B28" s="230" t="s">
        <v>388</v>
      </c>
      <c r="C28" s="233" t="s">
        <v>250</v>
      </c>
      <c r="D28" s="587">
        <f>D9*D29%</f>
        <v>13084.628000000001</v>
      </c>
      <c r="E28" s="587">
        <f t="shared" ref="E28:F28" si="9">E9*E29%</f>
        <v>13383.727999999999</v>
      </c>
      <c r="F28" s="587">
        <f t="shared" si="9"/>
        <v>13209.253000000001</v>
      </c>
      <c r="G28" s="216">
        <f>G29*G9/100</f>
        <v>13504.761213528813</v>
      </c>
      <c r="H28" s="216">
        <f>H9*H29%</f>
        <v>13509.35</v>
      </c>
      <c r="I28" s="216"/>
      <c r="J28" s="216"/>
      <c r="K28" s="216"/>
      <c r="L28" s="216"/>
      <c r="M28" s="216"/>
      <c r="N28" s="216"/>
      <c r="O28" s="216"/>
      <c r="P28" s="216"/>
      <c r="Q28" s="216"/>
      <c r="R28" s="216"/>
      <c r="S28" s="217">
        <f t="shared" si="5"/>
        <v>1.009524535202682</v>
      </c>
      <c r="T28" s="223">
        <f>F28/E28</f>
        <v>0.98696364719904661</v>
      </c>
      <c r="U28" s="223">
        <f>H28/F28</f>
        <v>1.0227186957506227</v>
      </c>
      <c r="V28" s="297"/>
      <c r="W28" s="895">
        <f t="shared" si="2"/>
        <v>-4.5887864711876318</v>
      </c>
      <c r="X28" s="895">
        <f t="shared" si="1"/>
        <v>13509.35</v>
      </c>
      <c r="Y28" s="178"/>
      <c r="Z28" s="178"/>
      <c r="AA28" s="178"/>
    </row>
    <row r="29" spans="1:27" s="175" customFormat="1" ht="48.75" customHeight="1">
      <c r="A29" s="232" t="s">
        <v>21</v>
      </c>
      <c r="B29" s="230" t="s">
        <v>389</v>
      </c>
      <c r="C29" s="116" t="s">
        <v>8</v>
      </c>
      <c r="D29" s="827">
        <v>99.7</v>
      </c>
      <c r="E29" s="827">
        <v>99.7</v>
      </c>
      <c r="F29" s="827">
        <v>99.7</v>
      </c>
      <c r="G29" s="241">
        <v>99.666134417186797</v>
      </c>
      <c r="H29" s="323">
        <v>99.7</v>
      </c>
      <c r="I29" s="323"/>
      <c r="J29" s="323"/>
      <c r="K29" s="323"/>
      <c r="L29" s="323"/>
      <c r="M29" s="323"/>
      <c r="N29" s="323"/>
      <c r="O29" s="323"/>
      <c r="P29" s="323"/>
      <c r="Q29" s="323"/>
      <c r="R29" s="323"/>
      <c r="S29" s="228">
        <f t="shared" ref="S29" si="10">F29-D29</f>
        <v>0</v>
      </c>
      <c r="T29" s="228">
        <f t="shared" ref="T29" si="11">F29-E29</f>
        <v>0</v>
      </c>
      <c r="U29" s="228">
        <f t="shared" ref="U29" si="12">H29-F29</f>
        <v>0</v>
      </c>
      <c r="V29" s="366"/>
      <c r="W29" s="926">
        <f t="shared" si="2"/>
        <v>-3.3865582813206174E-2</v>
      </c>
      <c r="X29" s="926">
        <f t="shared" si="1"/>
        <v>99.7</v>
      </c>
    </row>
    <row r="30" spans="1:27" s="179" customFormat="1" ht="32.1" customHeight="1">
      <c r="A30" s="462" t="s">
        <v>172</v>
      </c>
      <c r="B30" s="463" t="s">
        <v>390</v>
      </c>
      <c r="C30" s="303"/>
      <c r="D30" s="238"/>
      <c r="E30" s="238"/>
      <c r="F30" s="238"/>
      <c r="G30" s="238"/>
      <c r="H30" s="238"/>
      <c r="I30" s="238"/>
      <c r="J30" s="238"/>
      <c r="K30" s="238"/>
      <c r="L30" s="238"/>
      <c r="M30" s="238"/>
      <c r="N30" s="238"/>
      <c r="O30" s="238"/>
      <c r="P30" s="238"/>
      <c r="Q30" s="238"/>
      <c r="R30" s="238"/>
      <c r="S30" s="464"/>
      <c r="T30" s="223"/>
      <c r="U30" s="223"/>
      <c r="V30" s="238"/>
      <c r="W30" s="895">
        <f t="shared" si="2"/>
        <v>0</v>
      </c>
      <c r="X30" s="895">
        <f t="shared" si="1"/>
        <v>0</v>
      </c>
      <c r="Y30" s="180"/>
    </row>
    <row r="31" spans="1:27" s="172" customFormat="1" ht="40.5" customHeight="1">
      <c r="A31" s="116">
        <v>1</v>
      </c>
      <c r="B31" s="230" t="s">
        <v>391</v>
      </c>
      <c r="C31" s="994" t="s">
        <v>11</v>
      </c>
      <c r="D31" s="465">
        <v>2560</v>
      </c>
      <c r="E31" s="465">
        <v>2610</v>
      </c>
      <c r="F31" s="465">
        <v>2582</v>
      </c>
      <c r="G31" s="465">
        <v>2522</v>
      </c>
      <c r="H31" s="897">
        <f>SUM(I31:R31)</f>
        <v>2522</v>
      </c>
      <c r="I31" s="897">
        <v>250</v>
      </c>
      <c r="J31" s="897">
        <v>110</v>
      </c>
      <c r="K31" s="897">
        <v>1172</v>
      </c>
      <c r="L31" s="897">
        <v>110</v>
      </c>
      <c r="M31" s="897">
        <v>110</v>
      </c>
      <c r="N31" s="897">
        <v>90</v>
      </c>
      <c r="O31" s="897">
        <v>200</v>
      </c>
      <c r="P31" s="897">
        <v>80</v>
      </c>
      <c r="Q31" s="897">
        <v>100</v>
      </c>
      <c r="R31" s="897">
        <v>300</v>
      </c>
      <c r="S31" s="324">
        <f t="shared" ref="S31:S34" si="13">F31/D31</f>
        <v>1.00859375</v>
      </c>
      <c r="T31" s="217">
        <f>F31/E31</f>
        <v>0.98927203065134095</v>
      </c>
      <c r="U31" s="217">
        <f>H31/F31</f>
        <v>0.97676219984508128</v>
      </c>
      <c r="V31" s="230"/>
      <c r="W31" s="895">
        <f t="shared" si="2"/>
        <v>0</v>
      </c>
      <c r="X31" s="895">
        <f t="shared" si="1"/>
        <v>0</v>
      </c>
      <c r="Y31" s="181"/>
    </row>
    <row r="32" spans="1:27" s="172" customFormat="1" ht="32.1" customHeight="1">
      <c r="A32" s="116">
        <v>2</v>
      </c>
      <c r="B32" s="230" t="s">
        <v>392</v>
      </c>
      <c r="C32" s="994" t="s">
        <v>11</v>
      </c>
      <c r="D32" s="465">
        <v>1050</v>
      </c>
      <c r="E32" s="465">
        <v>1650</v>
      </c>
      <c r="F32" s="465">
        <v>874</v>
      </c>
      <c r="G32" s="465">
        <v>1850</v>
      </c>
      <c r="H32" s="897">
        <f>SUM(I32:R32)</f>
        <v>1850</v>
      </c>
      <c r="I32" s="897">
        <v>250</v>
      </c>
      <c r="J32" s="897">
        <v>110</v>
      </c>
      <c r="K32" s="897">
        <v>500</v>
      </c>
      <c r="L32" s="897">
        <v>110</v>
      </c>
      <c r="M32" s="897">
        <v>110</v>
      </c>
      <c r="N32" s="897">
        <v>90</v>
      </c>
      <c r="O32" s="897">
        <v>200</v>
      </c>
      <c r="P32" s="897">
        <v>80</v>
      </c>
      <c r="Q32" s="897">
        <v>100</v>
      </c>
      <c r="R32" s="897">
        <v>300</v>
      </c>
      <c r="S32" s="324">
        <f t="shared" si="13"/>
        <v>0.83238095238095233</v>
      </c>
      <c r="T32" s="217">
        <f>F32/E32</f>
        <v>0.52969696969696967</v>
      </c>
      <c r="U32" s="217">
        <f>H32/F32</f>
        <v>2.1167048054919908</v>
      </c>
      <c r="V32" s="230"/>
      <c r="W32" s="895">
        <f t="shared" si="2"/>
        <v>0</v>
      </c>
      <c r="X32" s="895">
        <f t="shared" si="1"/>
        <v>0</v>
      </c>
      <c r="Y32" s="180"/>
    </row>
    <row r="33" spans="1:24" s="182" customFormat="1" ht="32.1" customHeight="1">
      <c r="A33" s="116">
        <v>3</v>
      </c>
      <c r="B33" s="230" t="s">
        <v>393</v>
      </c>
      <c r="C33" s="994" t="s">
        <v>11</v>
      </c>
      <c r="D33" s="465">
        <v>2088</v>
      </c>
      <c r="E33" s="465">
        <v>2138</v>
      </c>
      <c r="F33" s="465">
        <v>2100</v>
      </c>
      <c r="G33" s="465">
        <v>2039</v>
      </c>
      <c r="H33" s="897">
        <f>SUM(I33:R33)</f>
        <v>2039</v>
      </c>
      <c r="I33" s="897">
        <v>202</v>
      </c>
      <c r="J33" s="897">
        <v>62</v>
      </c>
      <c r="K33" s="897">
        <v>1113</v>
      </c>
      <c r="L33" s="897">
        <v>62</v>
      </c>
      <c r="M33" s="897">
        <v>62</v>
      </c>
      <c r="N33" s="897">
        <v>42</v>
      </c>
      <c r="O33" s="897">
        <v>152</v>
      </c>
      <c r="P33" s="897">
        <v>40</v>
      </c>
      <c r="Q33" s="897">
        <v>52</v>
      </c>
      <c r="R33" s="897">
        <v>252</v>
      </c>
      <c r="S33" s="324">
        <f t="shared" si="13"/>
        <v>1.0057471264367817</v>
      </c>
      <c r="T33" s="217">
        <f>F33/E33</f>
        <v>0.98222637979420013</v>
      </c>
      <c r="U33" s="217">
        <f>H33/F33</f>
        <v>0.9709523809523809</v>
      </c>
      <c r="V33" s="467"/>
      <c r="W33" s="895">
        <f t="shared" si="2"/>
        <v>0</v>
      </c>
      <c r="X33" s="895">
        <f t="shared" si="1"/>
        <v>0</v>
      </c>
    </row>
    <row r="34" spans="1:24" s="182" customFormat="1" ht="63" customHeight="1">
      <c r="A34" s="116">
        <v>4</v>
      </c>
      <c r="B34" s="230" t="s">
        <v>394</v>
      </c>
      <c r="C34" s="994" t="s">
        <v>11</v>
      </c>
      <c r="D34" s="1004">
        <v>23255</v>
      </c>
      <c r="E34" s="1004">
        <v>31425</v>
      </c>
      <c r="F34" s="1004">
        <v>31425</v>
      </c>
      <c r="G34" s="1004">
        <v>58880</v>
      </c>
      <c r="H34" s="1005">
        <f>SUM(I34:R34)</f>
        <v>58880</v>
      </c>
      <c r="I34" s="1005">
        <v>4410</v>
      </c>
      <c r="J34" s="1005">
        <v>7237</v>
      </c>
      <c r="K34" s="1005">
        <v>14587</v>
      </c>
      <c r="L34" s="1005">
        <v>3827</v>
      </c>
      <c r="M34" s="1005">
        <v>7119</v>
      </c>
      <c r="N34" s="1005">
        <v>2255</v>
      </c>
      <c r="O34" s="1005">
        <v>8214</v>
      </c>
      <c r="P34" s="1005">
        <v>1390</v>
      </c>
      <c r="Q34" s="1005">
        <v>3460</v>
      </c>
      <c r="R34" s="1005">
        <v>6381</v>
      </c>
      <c r="S34" s="324">
        <f t="shared" si="13"/>
        <v>1.3513222962803697</v>
      </c>
      <c r="T34" s="217">
        <f>F34/E34</f>
        <v>1</v>
      </c>
      <c r="U34" s="217">
        <f>H34/F34</f>
        <v>1.873667462211615</v>
      </c>
      <c r="V34" s="467"/>
      <c r="W34" s="895">
        <f t="shared" si="2"/>
        <v>0</v>
      </c>
      <c r="X34" s="895">
        <f t="shared" si="1"/>
        <v>0</v>
      </c>
    </row>
    <row r="35" spans="1:24" s="182" customFormat="1" ht="33" customHeight="1">
      <c r="A35" s="462" t="s">
        <v>182</v>
      </c>
      <c r="B35" s="468" t="s">
        <v>395</v>
      </c>
      <c r="C35" s="469"/>
      <c r="D35" s="470"/>
      <c r="E35" s="470"/>
      <c r="F35" s="470"/>
      <c r="G35" s="470"/>
      <c r="H35" s="470"/>
      <c r="I35" s="470"/>
      <c r="J35" s="470"/>
      <c r="K35" s="470"/>
      <c r="L35" s="470"/>
      <c r="M35" s="470"/>
      <c r="N35" s="470"/>
      <c r="O35" s="470"/>
      <c r="P35" s="470"/>
      <c r="Q35" s="470"/>
      <c r="R35" s="470"/>
      <c r="S35" s="223"/>
      <c r="T35" s="223"/>
      <c r="U35" s="223"/>
      <c r="V35" s="467"/>
      <c r="W35" s="895">
        <f t="shared" si="2"/>
        <v>0</v>
      </c>
      <c r="X35" s="895">
        <f t="shared" si="1"/>
        <v>0</v>
      </c>
    </row>
    <row r="36" spans="1:24" s="182" customFormat="1" ht="32.1" customHeight="1">
      <c r="A36" s="471">
        <v>1</v>
      </c>
      <c r="B36" s="230" t="s">
        <v>396</v>
      </c>
      <c r="C36" s="469" t="s">
        <v>11</v>
      </c>
      <c r="D36" s="426">
        <v>36126</v>
      </c>
      <c r="E36" s="426">
        <v>36233</v>
      </c>
      <c r="F36" s="426">
        <v>36233</v>
      </c>
      <c r="G36" s="426">
        <v>37723</v>
      </c>
      <c r="H36" s="426">
        <v>37723</v>
      </c>
      <c r="I36" s="426">
        <v>3015</v>
      </c>
      <c r="J36" s="426">
        <v>4982</v>
      </c>
      <c r="K36" s="426">
        <v>8609</v>
      </c>
      <c r="L36" s="426">
        <v>2600</v>
      </c>
      <c r="M36" s="426">
        <v>4347</v>
      </c>
      <c r="N36" s="426">
        <v>1545</v>
      </c>
      <c r="O36" s="426">
        <v>4784</v>
      </c>
      <c r="P36" s="426">
        <v>993</v>
      </c>
      <c r="Q36" s="426">
        <v>2177</v>
      </c>
      <c r="R36" s="426">
        <v>4671</v>
      </c>
      <c r="S36" s="472">
        <f t="shared" ref="S36" si="14">F36/D36</f>
        <v>1.0029618557271771</v>
      </c>
      <c r="T36" s="223">
        <f>F36/E36</f>
        <v>1</v>
      </c>
      <c r="U36" s="223">
        <f>H36/F36</f>
        <v>1.0411227334198108</v>
      </c>
      <c r="V36" s="466"/>
      <c r="W36" s="895">
        <f t="shared" si="2"/>
        <v>0</v>
      </c>
      <c r="X36" s="895">
        <f t="shared" si="1"/>
        <v>0</v>
      </c>
    </row>
    <row r="37" spans="1:24" s="182" customFormat="1" ht="32.1" customHeight="1">
      <c r="A37" s="471"/>
      <c r="B37" s="473" t="s">
        <v>397</v>
      </c>
      <c r="C37" s="469" t="s">
        <v>8</v>
      </c>
      <c r="D37" s="474">
        <v>60.6</v>
      </c>
      <c r="E37" s="474">
        <v>60.4</v>
      </c>
      <c r="F37" s="474">
        <v>60.4</v>
      </c>
      <c r="G37" s="474">
        <v>60.857290355886818</v>
      </c>
      <c r="H37" s="474">
        <v>61.6</v>
      </c>
      <c r="I37" s="474">
        <v>59.50266429840142</v>
      </c>
      <c r="J37" s="474">
        <v>68.153214774281807</v>
      </c>
      <c r="K37" s="474">
        <v>58.832775234059994</v>
      </c>
      <c r="L37" s="474">
        <v>63.976377952755904</v>
      </c>
      <c r="M37" s="474">
        <v>59.175061257827387</v>
      </c>
      <c r="N37" s="474">
        <v>62.449474535165727</v>
      </c>
      <c r="O37" s="474">
        <v>56.322109724511414</v>
      </c>
      <c r="P37" s="474">
        <v>63.9407598197038</v>
      </c>
      <c r="Q37" s="474">
        <v>58.022388059701491</v>
      </c>
      <c r="R37" s="474">
        <v>71.806302843966179</v>
      </c>
      <c r="S37" s="228">
        <f>F37-D37</f>
        <v>-0.20000000000000284</v>
      </c>
      <c r="T37" s="234">
        <f t="shared" ref="T37" si="15">F37-E37</f>
        <v>0</v>
      </c>
      <c r="U37" s="234">
        <f t="shared" ref="U37" si="16">H37-F37</f>
        <v>1.2000000000000028</v>
      </c>
      <c r="V37" s="466"/>
      <c r="W37" s="927">
        <f t="shared" si="2"/>
        <v>-0.74270964411318374</v>
      </c>
      <c r="X37" s="895">
        <f t="shared" si="1"/>
        <v>-560.58112850037503</v>
      </c>
    </row>
    <row r="38" spans="1:24" s="182" customFormat="1" ht="32.1" customHeight="1">
      <c r="A38" s="475" t="s">
        <v>21</v>
      </c>
      <c r="B38" s="473" t="s">
        <v>398</v>
      </c>
      <c r="C38" s="285"/>
      <c r="D38" s="426"/>
      <c r="E38" s="426"/>
      <c r="F38" s="426"/>
      <c r="G38" s="426"/>
      <c r="H38" s="426"/>
      <c r="I38" s="426"/>
      <c r="J38" s="426"/>
      <c r="K38" s="426"/>
      <c r="L38" s="426"/>
      <c r="M38" s="426"/>
      <c r="N38" s="426"/>
      <c r="O38" s="426"/>
      <c r="P38" s="426"/>
      <c r="Q38" s="426"/>
      <c r="R38" s="426"/>
      <c r="S38" s="472"/>
      <c r="T38" s="223"/>
      <c r="U38" s="223"/>
      <c r="V38" s="466"/>
      <c r="W38" s="895">
        <f t="shared" si="2"/>
        <v>0</v>
      </c>
      <c r="X38" s="895">
        <f t="shared" si="1"/>
        <v>0</v>
      </c>
    </row>
    <row r="39" spans="1:24" s="182" customFormat="1" ht="29.25" customHeight="1">
      <c r="A39" s="471"/>
      <c r="B39" s="473" t="s">
        <v>399</v>
      </c>
      <c r="C39" s="469" t="s">
        <v>11</v>
      </c>
      <c r="D39" s="426">
        <v>8526</v>
      </c>
      <c r="E39" s="426">
        <v>8550</v>
      </c>
      <c r="F39" s="426">
        <v>8550</v>
      </c>
      <c r="G39" s="426">
        <v>8609</v>
      </c>
      <c r="H39" s="426">
        <v>8609</v>
      </c>
      <c r="I39" s="426"/>
      <c r="J39" s="426"/>
      <c r="K39" s="426">
        <v>8609</v>
      </c>
      <c r="L39" s="426"/>
      <c r="M39" s="426"/>
      <c r="N39" s="426"/>
      <c r="O39" s="426"/>
      <c r="P39" s="426"/>
      <c r="Q39" s="426"/>
      <c r="R39" s="426"/>
      <c r="S39" s="324">
        <f t="shared" ref="S39:S41" si="17">F39/D39</f>
        <v>1.0028149190710767</v>
      </c>
      <c r="T39" s="223">
        <f>F39/E39</f>
        <v>1</v>
      </c>
      <c r="U39" s="223">
        <f>H39/F39</f>
        <v>1.0069005847953216</v>
      </c>
      <c r="V39" s="466"/>
      <c r="W39" s="895">
        <f t="shared" si="2"/>
        <v>0</v>
      </c>
      <c r="X39" s="895">
        <f t="shared" si="1"/>
        <v>0</v>
      </c>
    </row>
    <row r="40" spans="1:24" s="182" customFormat="1" ht="32.1" customHeight="1">
      <c r="A40" s="471"/>
      <c r="B40" s="473" t="s">
        <v>400</v>
      </c>
      <c r="C40" s="469" t="s">
        <v>11</v>
      </c>
      <c r="D40" s="426">
        <v>27600</v>
      </c>
      <c r="E40" s="426">
        <v>27683</v>
      </c>
      <c r="F40" s="426">
        <v>27683</v>
      </c>
      <c r="G40" s="426">
        <v>29114</v>
      </c>
      <c r="H40" s="426">
        <v>29114</v>
      </c>
      <c r="I40" s="426">
        <v>3015</v>
      </c>
      <c r="J40" s="426">
        <v>4982</v>
      </c>
      <c r="K40" s="426"/>
      <c r="L40" s="426">
        <v>2600</v>
      </c>
      <c r="M40" s="426">
        <v>4347</v>
      </c>
      <c r="N40" s="426">
        <v>1545</v>
      </c>
      <c r="O40" s="426">
        <v>4784</v>
      </c>
      <c r="P40" s="426">
        <v>993</v>
      </c>
      <c r="Q40" s="426">
        <v>2177</v>
      </c>
      <c r="R40" s="426">
        <v>4671</v>
      </c>
      <c r="S40" s="324">
        <f t="shared" si="17"/>
        <v>1.0030072463768116</v>
      </c>
      <c r="T40" s="223">
        <f>F40/E40</f>
        <v>1</v>
      </c>
      <c r="U40" s="223">
        <f>H40/F40</f>
        <v>1.0516923743813893</v>
      </c>
      <c r="V40" s="466"/>
      <c r="W40" s="895">
        <f t="shared" si="2"/>
        <v>0</v>
      </c>
      <c r="X40" s="895">
        <f t="shared" si="1"/>
        <v>0</v>
      </c>
    </row>
    <row r="41" spans="1:24" s="182" customFormat="1" ht="40.5" customHeight="1">
      <c r="A41" s="471">
        <v>2</v>
      </c>
      <c r="B41" s="230" t="s">
        <v>401</v>
      </c>
      <c r="C41" s="469" t="s">
        <v>11</v>
      </c>
      <c r="D41" s="426">
        <v>35220</v>
      </c>
      <c r="E41" s="426">
        <v>35327</v>
      </c>
      <c r="F41" s="426">
        <v>35327</v>
      </c>
      <c r="G41" s="426">
        <v>36805</v>
      </c>
      <c r="H41" s="426">
        <v>36805</v>
      </c>
      <c r="I41" s="426">
        <v>2955</v>
      </c>
      <c r="J41" s="426">
        <v>4891</v>
      </c>
      <c r="K41" s="426">
        <v>8509</v>
      </c>
      <c r="L41" s="426">
        <v>2505</v>
      </c>
      <c r="M41" s="426">
        <v>4252</v>
      </c>
      <c r="N41" s="426">
        <v>1492</v>
      </c>
      <c r="O41" s="426">
        <v>4649</v>
      </c>
      <c r="P41" s="426">
        <v>867</v>
      </c>
      <c r="Q41" s="426">
        <v>2089</v>
      </c>
      <c r="R41" s="426">
        <v>4596</v>
      </c>
      <c r="S41" s="324">
        <f t="shared" si="17"/>
        <v>1.0030380465644519</v>
      </c>
      <c r="T41" s="223">
        <f>F41/E41</f>
        <v>1</v>
      </c>
      <c r="U41" s="223">
        <f>H41/F41</f>
        <v>1.0418376878874516</v>
      </c>
      <c r="V41" s="1090"/>
      <c r="W41" s="895">
        <f t="shared" si="2"/>
        <v>0</v>
      </c>
      <c r="X41" s="895">
        <f t="shared" si="1"/>
        <v>0</v>
      </c>
    </row>
    <row r="42" spans="1:24" s="182" customFormat="1" ht="32.1" customHeight="1">
      <c r="A42" s="471"/>
      <c r="B42" s="230" t="s">
        <v>402</v>
      </c>
      <c r="C42" s="116"/>
      <c r="D42" s="470"/>
      <c r="E42" s="470"/>
      <c r="F42" s="470"/>
      <c r="G42" s="470"/>
      <c r="H42" s="470"/>
      <c r="I42" s="470"/>
      <c r="J42" s="470"/>
      <c r="K42" s="470"/>
      <c r="L42" s="470"/>
      <c r="M42" s="470"/>
      <c r="N42" s="470"/>
      <c r="O42" s="470"/>
      <c r="P42" s="470"/>
      <c r="Q42" s="470"/>
      <c r="R42" s="470"/>
      <c r="S42" s="223"/>
      <c r="T42" s="223"/>
      <c r="U42" s="223"/>
      <c r="V42" s="1090"/>
      <c r="W42" s="895">
        <f t="shared" si="2"/>
        <v>0</v>
      </c>
      <c r="X42" s="895">
        <f t="shared" si="1"/>
        <v>0</v>
      </c>
    </row>
    <row r="43" spans="1:24" s="182" customFormat="1" ht="32.1" customHeight="1">
      <c r="A43" s="475" t="s">
        <v>21</v>
      </c>
      <c r="B43" s="276" t="s">
        <v>403</v>
      </c>
      <c r="C43" s="232" t="s">
        <v>126</v>
      </c>
      <c r="D43" s="474">
        <v>73.900000000000006</v>
      </c>
      <c r="E43" s="474">
        <v>73.599999999999994</v>
      </c>
      <c r="F43" s="474">
        <v>73.599999999999994</v>
      </c>
      <c r="G43" s="474">
        <v>73.099999999999994</v>
      </c>
      <c r="H43" s="474">
        <v>73.099999999999994</v>
      </c>
      <c r="I43" s="474">
        <v>73</v>
      </c>
      <c r="J43" s="474">
        <v>78</v>
      </c>
      <c r="K43" s="474">
        <v>52</v>
      </c>
      <c r="L43" s="474">
        <v>73.5</v>
      </c>
      <c r="M43" s="474">
        <v>75.5</v>
      </c>
      <c r="N43" s="474">
        <v>78</v>
      </c>
      <c r="O43" s="474">
        <v>88.1</v>
      </c>
      <c r="P43" s="474">
        <v>87</v>
      </c>
      <c r="Q43" s="474">
        <v>85.5</v>
      </c>
      <c r="R43" s="474">
        <v>76.5</v>
      </c>
      <c r="S43" s="899">
        <f t="shared" ref="S43:S44" si="18">F43-D43</f>
        <v>-0.30000000000001137</v>
      </c>
      <c r="T43" s="900">
        <f t="shared" ref="T43:T45" si="19">F43-E43</f>
        <v>0</v>
      </c>
      <c r="U43" s="900">
        <f t="shared" ref="U43:U46" si="20">H43-F43</f>
        <v>-0.5</v>
      </c>
      <c r="V43" s="1090"/>
      <c r="W43" s="895">
        <f t="shared" si="2"/>
        <v>0</v>
      </c>
      <c r="X43" s="895">
        <f t="shared" si="1"/>
        <v>-694</v>
      </c>
    </row>
    <row r="44" spans="1:24" s="182" customFormat="1" ht="37.5" customHeight="1">
      <c r="A44" s="475" t="s">
        <v>21</v>
      </c>
      <c r="B44" s="276" t="s">
        <v>404</v>
      </c>
      <c r="C44" s="232" t="s">
        <v>126</v>
      </c>
      <c r="D44" s="470">
        <v>12.5</v>
      </c>
      <c r="E44" s="470">
        <v>13.5</v>
      </c>
      <c r="F44" s="470">
        <v>13.5</v>
      </c>
      <c r="G44" s="470">
        <v>13.8</v>
      </c>
      <c r="H44" s="470">
        <v>13.8</v>
      </c>
      <c r="I44" s="470">
        <v>14</v>
      </c>
      <c r="J44" s="470">
        <v>13.4</v>
      </c>
      <c r="K44" s="470">
        <v>20</v>
      </c>
      <c r="L44" s="470">
        <v>16.600000000000001</v>
      </c>
      <c r="M44" s="470">
        <v>14.4</v>
      </c>
      <c r="N44" s="470">
        <v>13.8</v>
      </c>
      <c r="O44" s="470">
        <v>7.3000000000000114</v>
      </c>
      <c r="P44" s="470">
        <v>7.1</v>
      </c>
      <c r="Q44" s="470">
        <v>10.199999999999999</v>
      </c>
      <c r="R44" s="470">
        <v>13.5</v>
      </c>
      <c r="S44" s="899">
        <f t="shared" si="18"/>
        <v>1</v>
      </c>
      <c r="T44" s="900">
        <f t="shared" si="19"/>
        <v>0</v>
      </c>
      <c r="U44" s="900">
        <f t="shared" si="20"/>
        <v>0.30000000000000071</v>
      </c>
      <c r="V44" s="1090"/>
      <c r="W44" s="895">
        <f t="shared" si="2"/>
        <v>0</v>
      </c>
      <c r="X44" s="895">
        <f t="shared" si="1"/>
        <v>-116.50000000000001</v>
      </c>
    </row>
    <row r="45" spans="1:24" s="182" customFormat="1" ht="32.1" customHeight="1">
      <c r="A45" s="475" t="s">
        <v>21</v>
      </c>
      <c r="B45" s="276" t="s">
        <v>405</v>
      </c>
      <c r="C45" s="232" t="s">
        <v>126</v>
      </c>
      <c r="D45" s="470">
        <v>13.6</v>
      </c>
      <c r="E45" s="470">
        <v>12.9</v>
      </c>
      <c r="F45" s="470">
        <v>12.9</v>
      </c>
      <c r="G45" s="470">
        <v>13.1</v>
      </c>
      <c r="H45" s="470">
        <v>13.1</v>
      </c>
      <c r="I45" s="470">
        <v>13</v>
      </c>
      <c r="J45" s="470">
        <v>8.6</v>
      </c>
      <c r="K45" s="470">
        <v>28</v>
      </c>
      <c r="L45" s="470">
        <v>9.9</v>
      </c>
      <c r="M45" s="470">
        <v>10.1</v>
      </c>
      <c r="N45" s="470">
        <v>8.1999999999999993</v>
      </c>
      <c r="O45" s="470">
        <v>4.5999999999999996</v>
      </c>
      <c r="P45" s="470">
        <v>5.9</v>
      </c>
      <c r="Q45" s="470">
        <v>4.3</v>
      </c>
      <c r="R45" s="470">
        <v>10</v>
      </c>
      <c r="S45" s="899">
        <f>F45-D45</f>
        <v>-0.69999999999999929</v>
      </c>
      <c r="T45" s="900">
        <f t="shared" si="19"/>
        <v>0</v>
      </c>
      <c r="U45" s="900">
        <f t="shared" si="20"/>
        <v>0.19999999999999929</v>
      </c>
      <c r="V45" s="116"/>
      <c r="W45" s="895">
        <f t="shared" si="2"/>
        <v>0</v>
      </c>
      <c r="X45" s="895">
        <f t="shared" si="1"/>
        <v>-89.5</v>
      </c>
    </row>
    <row r="46" spans="1:24" s="182" customFormat="1" ht="32.1" customHeight="1">
      <c r="A46" s="471">
        <v>3</v>
      </c>
      <c r="B46" s="342" t="s">
        <v>57</v>
      </c>
      <c r="C46" s="477" t="s">
        <v>8</v>
      </c>
      <c r="D46" s="745">
        <v>57.18</v>
      </c>
      <c r="E46" s="745">
        <v>57.5</v>
      </c>
      <c r="F46" s="745">
        <v>59.75</v>
      </c>
      <c r="G46" s="745">
        <v>56.5</v>
      </c>
      <c r="H46" s="745">
        <v>61</v>
      </c>
      <c r="I46" s="745">
        <v>59.8</v>
      </c>
      <c r="J46" s="745">
        <v>60.88</v>
      </c>
      <c r="K46" s="745">
        <v>60.23</v>
      </c>
      <c r="L46" s="745">
        <v>60.12</v>
      </c>
      <c r="M46" s="745">
        <v>60.16</v>
      </c>
      <c r="N46" s="745">
        <v>70.099999999999994</v>
      </c>
      <c r="O46" s="745">
        <v>62.86</v>
      </c>
      <c r="P46" s="745">
        <v>62.54</v>
      </c>
      <c r="Q46" s="745">
        <v>62.61</v>
      </c>
      <c r="R46" s="745">
        <v>60.03</v>
      </c>
      <c r="S46" s="901">
        <f>F46-D46</f>
        <v>2.5700000000000003</v>
      </c>
      <c r="T46" s="900">
        <f>F46-E46</f>
        <v>2.25</v>
      </c>
      <c r="U46" s="900">
        <f t="shared" si="20"/>
        <v>1.25</v>
      </c>
      <c r="V46" s="919"/>
      <c r="W46" s="895">
        <f t="shared" si="2"/>
        <v>-4.5</v>
      </c>
      <c r="X46" s="895">
        <f t="shared" si="1"/>
        <v>-558.32999999999993</v>
      </c>
    </row>
    <row r="47" spans="1:24" s="182" customFormat="1" ht="42" customHeight="1">
      <c r="A47" s="471">
        <v>4</v>
      </c>
      <c r="B47" s="342" t="s">
        <v>55</v>
      </c>
      <c r="C47" s="477" t="s">
        <v>11</v>
      </c>
      <c r="D47" s="426">
        <v>1543</v>
      </c>
      <c r="E47" s="426">
        <v>1550</v>
      </c>
      <c r="F47" s="426">
        <v>1550</v>
      </c>
      <c r="G47" s="426">
        <v>1575</v>
      </c>
      <c r="H47" s="426">
        <v>1575</v>
      </c>
      <c r="I47" s="426">
        <v>126</v>
      </c>
      <c r="J47" s="426">
        <v>211</v>
      </c>
      <c r="K47" s="426">
        <v>262</v>
      </c>
      <c r="L47" s="426">
        <v>126</v>
      </c>
      <c r="M47" s="426">
        <v>194</v>
      </c>
      <c r="N47" s="426">
        <v>105</v>
      </c>
      <c r="O47" s="426">
        <v>207</v>
      </c>
      <c r="P47" s="426">
        <v>83</v>
      </c>
      <c r="Q47" s="426">
        <v>103</v>
      </c>
      <c r="R47" s="426">
        <v>158</v>
      </c>
      <c r="S47" s="472">
        <f>F47/D47</f>
        <v>1.0045366169799093</v>
      </c>
      <c r="T47" s="223">
        <f t="shared" ref="T47:T48" si="21">F47/E47</f>
        <v>1</v>
      </c>
      <c r="U47" s="223">
        <f t="shared" ref="U47:U48" si="22">H47/F47</f>
        <v>1.0161290322580645</v>
      </c>
      <c r="V47" s="478"/>
      <c r="W47" s="895">
        <f t="shared" si="2"/>
        <v>0</v>
      </c>
      <c r="X47" s="895">
        <f t="shared" si="1"/>
        <v>0</v>
      </c>
    </row>
    <row r="48" spans="1:24" s="182" customFormat="1" ht="33.75" customHeight="1">
      <c r="A48" s="471"/>
      <c r="B48" s="473" t="s">
        <v>406</v>
      </c>
      <c r="C48" s="477" t="s">
        <v>11</v>
      </c>
      <c r="D48" s="426">
        <v>645</v>
      </c>
      <c r="E48" s="426">
        <v>704</v>
      </c>
      <c r="F48" s="426">
        <v>704</v>
      </c>
      <c r="G48" s="426">
        <v>715</v>
      </c>
      <c r="H48" s="426">
        <v>715</v>
      </c>
      <c r="I48" s="426">
        <v>63</v>
      </c>
      <c r="J48" s="426">
        <v>97</v>
      </c>
      <c r="K48" s="426">
        <v>106</v>
      </c>
      <c r="L48" s="426">
        <v>61</v>
      </c>
      <c r="M48" s="426">
        <v>87</v>
      </c>
      <c r="N48" s="426">
        <v>48</v>
      </c>
      <c r="O48" s="426">
        <v>102</v>
      </c>
      <c r="P48" s="426">
        <v>39</v>
      </c>
      <c r="Q48" s="426">
        <v>46</v>
      </c>
      <c r="R48" s="426">
        <v>66</v>
      </c>
      <c r="S48" s="472">
        <f t="shared" ref="S48" si="23">F48/D48</f>
        <v>1.0914728682170542</v>
      </c>
      <c r="T48" s="223">
        <f t="shared" si="21"/>
        <v>1</v>
      </c>
      <c r="U48" s="223">
        <f t="shared" si="22"/>
        <v>1.015625</v>
      </c>
      <c r="V48" s="478"/>
      <c r="W48" s="895">
        <f t="shared" si="2"/>
        <v>0</v>
      </c>
      <c r="X48" s="895">
        <f t="shared" si="1"/>
        <v>0</v>
      </c>
    </row>
    <row r="49" spans="1:24" s="182" customFormat="1" ht="33" customHeight="1">
      <c r="A49" s="471">
        <v>5</v>
      </c>
      <c r="B49" s="473" t="s">
        <v>407</v>
      </c>
      <c r="C49" s="477" t="s">
        <v>8</v>
      </c>
      <c r="D49" s="470"/>
      <c r="E49" s="470"/>
      <c r="F49" s="470"/>
      <c r="G49" s="234">
        <v>0</v>
      </c>
      <c r="H49" s="470"/>
      <c r="I49" s="470"/>
      <c r="J49" s="470"/>
      <c r="K49" s="470"/>
      <c r="L49" s="470"/>
      <c r="M49" s="470"/>
      <c r="N49" s="470"/>
      <c r="O49" s="470"/>
      <c r="P49" s="470"/>
      <c r="Q49" s="470"/>
      <c r="R49" s="470"/>
      <c r="S49" s="479"/>
      <c r="T49" s="217"/>
      <c r="U49" s="217"/>
      <c r="V49" s="478"/>
      <c r="W49" s="895">
        <f t="shared" si="2"/>
        <v>0</v>
      </c>
      <c r="X49" s="895">
        <f t="shared" si="1"/>
        <v>0</v>
      </c>
    </row>
    <row r="50" spans="1:24" s="182" customFormat="1" ht="45" customHeight="1">
      <c r="A50" s="471"/>
      <c r="B50" s="473" t="s">
        <v>408</v>
      </c>
      <c r="C50" s="477" t="s">
        <v>8</v>
      </c>
      <c r="D50" s="470"/>
      <c r="E50" s="470"/>
      <c r="F50" s="470"/>
      <c r="G50" s="234">
        <v>0</v>
      </c>
      <c r="H50" s="470"/>
      <c r="I50" s="470"/>
      <c r="J50" s="470"/>
      <c r="K50" s="470"/>
      <c r="L50" s="470"/>
      <c r="M50" s="470"/>
      <c r="N50" s="470"/>
      <c r="O50" s="470"/>
      <c r="P50" s="470"/>
      <c r="Q50" s="470"/>
      <c r="R50" s="470"/>
      <c r="S50" s="479"/>
      <c r="T50" s="217"/>
      <c r="U50" s="217"/>
      <c r="V50" s="478"/>
      <c r="W50" s="895">
        <f t="shared" si="2"/>
        <v>0</v>
      </c>
      <c r="X50" s="895">
        <f t="shared" si="1"/>
        <v>0</v>
      </c>
    </row>
    <row r="51" spans="1:24" s="154" customFormat="1" ht="39" customHeight="1">
      <c r="A51" s="471">
        <v>6</v>
      </c>
      <c r="B51" s="473" t="s">
        <v>409</v>
      </c>
      <c r="C51" s="477" t="s">
        <v>8</v>
      </c>
      <c r="D51" s="470"/>
      <c r="E51" s="470"/>
      <c r="F51" s="470"/>
      <c r="G51" s="234">
        <v>0</v>
      </c>
      <c r="H51" s="470"/>
      <c r="I51" s="470"/>
      <c r="J51" s="470"/>
      <c r="K51" s="470"/>
      <c r="L51" s="470"/>
      <c r="M51" s="470"/>
      <c r="N51" s="470"/>
      <c r="O51" s="470"/>
      <c r="P51" s="470"/>
      <c r="Q51" s="470"/>
      <c r="R51" s="470"/>
      <c r="S51" s="479"/>
      <c r="T51" s="223"/>
      <c r="U51" s="223"/>
      <c r="V51" s="919"/>
      <c r="W51" s="895">
        <f t="shared" si="2"/>
        <v>0</v>
      </c>
      <c r="X51" s="895">
        <f t="shared" si="1"/>
        <v>0</v>
      </c>
    </row>
    <row r="52" spans="1:24" s="182" customFormat="1" ht="40.5" customHeight="1">
      <c r="A52" s="471"/>
      <c r="B52" s="473" t="s">
        <v>410</v>
      </c>
      <c r="C52" s="477" t="s">
        <v>8</v>
      </c>
      <c r="D52" s="470"/>
      <c r="E52" s="470"/>
      <c r="F52" s="470"/>
      <c r="G52" s="234">
        <v>0</v>
      </c>
      <c r="H52" s="470"/>
      <c r="I52" s="470"/>
      <c r="J52" s="470"/>
      <c r="K52" s="470"/>
      <c r="L52" s="470"/>
      <c r="M52" s="470"/>
      <c r="N52" s="470"/>
      <c r="O52" s="470"/>
      <c r="P52" s="470"/>
      <c r="Q52" s="470"/>
      <c r="R52" s="470"/>
      <c r="S52" s="479"/>
      <c r="T52" s="223"/>
      <c r="U52" s="223"/>
      <c r="V52" s="919"/>
      <c r="W52" s="895">
        <f t="shared" si="2"/>
        <v>0</v>
      </c>
      <c r="X52" s="895">
        <f t="shared" si="1"/>
        <v>0</v>
      </c>
    </row>
    <row r="53" spans="1:24" s="182" customFormat="1" ht="42" customHeight="1">
      <c r="A53" s="471">
        <v>7</v>
      </c>
      <c r="B53" s="230" t="s">
        <v>411</v>
      </c>
      <c r="C53" s="116" t="s">
        <v>11</v>
      </c>
      <c r="D53" s="480">
        <v>19</v>
      </c>
      <c r="E53" s="480">
        <v>20</v>
      </c>
      <c r="F53" s="480">
        <v>21</v>
      </c>
      <c r="G53" s="480">
        <v>18</v>
      </c>
      <c r="H53" s="480">
        <v>18</v>
      </c>
      <c r="I53" s="480">
        <v>2</v>
      </c>
      <c r="J53" s="480">
        <v>4</v>
      </c>
      <c r="K53" s="480">
        <v>3</v>
      </c>
      <c r="L53" s="480">
        <v>1</v>
      </c>
      <c r="M53" s="480">
        <v>2</v>
      </c>
      <c r="N53" s="480">
        <v>1</v>
      </c>
      <c r="O53" s="480">
        <v>1</v>
      </c>
      <c r="P53" s="480">
        <v>1</v>
      </c>
      <c r="Q53" s="480">
        <v>1</v>
      </c>
      <c r="R53" s="480">
        <v>2</v>
      </c>
      <c r="S53" s="481">
        <f>F53/D53</f>
        <v>1.1052631578947369</v>
      </c>
      <c r="T53" s="223">
        <f>F53/E53</f>
        <v>1.05</v>
      </c>
      <c r="U53" s="223">
        <f>H53/F53</f>
        <v>0.8571428571428571</v>
      </c>
      <c r="V53" s="116"/>
      <c r="W53" s="895">
        <f t="shared" si="2"/>
        <v>0</v>
      </c>
      <c r="X53" s="895">
        <f t="shared" si="1"/>
        <v>0</v>
      </c>
    </row>
    <row r="54" spans="1:24" s="182" customFormat="1" ht="29.25" customHeight="1">
      <c r="A54" s="462" t="s">
        <v>192</v>
      </c>
      <c r="B54" s="238" t="s">
        <v>412</v>
      </c>
      <c r="C54" s="233"/>
      <c r="D54" s="476"/>
      <c r="E54" s="476"/>
      <c r="F54" s="476"/>
      <c r="G54" s="476"/>
      <c r="H54" s="476"/>
      <c r="I54" s="476"/>
      <c r="J54" s="476"/>
      <c r="K54" s="476"/>
      <c r="L54" s="476"/>
      <c r="M54" s="476"/>
      <c r="N54" s="476"/>
      <c r="O54" s="476"/>
      <c r="P54" s="476"/>
      <c r="Q54" s="476"/>
      <c r="R54" s="476"/>
      <c r="S54" s="482"/>
      <c r="T54" s="223"/>
      <c r="U54" s="223"/>
      <c r="V54" s="919"/>
      <c r="W54" s="895">
        <f t="shared" si="2"/>
        <v>0</v>
      </c>
      <c r="X54" s="895">
        <f t="shared" si="1"/>
        <v>0</v>
      </c>
    </row>
    <row r="55" spans="1:24" s="182" customFormat="1" ht="33" customHeight="1">
      <c r="A55" s="471"/>
      <c r="B55" s="342" t="s">
        <v>56</v>
      </c>
      <c r="C55" s="285" t="s">
        <v>11</v>
      </c>
      <c r="D55" s="476">
        <v>1000</v>
      </c>
      <c r="E55" s="476">
        <v>1000</v>
      </c>
      <c r="F55" s="476">
        <v>1060</v>
      </c>
      <c r="G55" s="476"/>
      <c r="H55" s="476">
        <v>1000</v>
      </c>
      <c r="I55" s="476">
        <v>90</v>
      </c>
      <c r="J55" s="476">
        <v>120</v>
      </c>
      <c r="K55" s="476">
        <v>250</v>
      </c>
      <c r="L55" s="476">
        <v>60</v>
      </c>
      <c r="M55" s="476">
        <v>120</v>
      </c>
      <c r="N55" s="476">
        <v>30</v>
      </c>
      <c r="O55" s="476">
        <v>120</v>
      </c>
      <c r="P55" s="476">
        <v>30</v>
      </c>
      <c r="Q55" s="476">
        <v>90</v>
      </c>
      <c r="R55" s="476">
        <v>90</v>
      </c>
      <c r="S55" s="482">
        <f>F55/D55</f>
        <v>1.06</v>
      </c>
      <c r="T55" s="223">
        <f>F55/E55</f>
        <v>1.06</v>
      </c>
      <c r="U55" s="223">
        <f>H55/F55</f>
        <v>0.94339622641509435</v>
      </c>
      <c r="V55" s="919"/>
      <c r="W55" s="895">
        <f t="shared" si="2"/>
        <v>-1000</v>
      </c>
      <c r="X55" s="895">
        <f t="shared" si="1"/>
        <v>0</v>
      </c>
    </row>
    <row r="56" spans="1:24" s="154" customFormat="1" ht="32.1" customHeight="1">
      <c r="A56" s="471"/>
      <c r="B56" s="483" t="s">
        <v>413</v>
      </c>
      <c r="C56" s="285"/>
      <c r="D56" s="484"/>
      <c r="E56" s="484"/>
      <c r="F56" s="484"/>
      <c r="G56" s="484"/>
      <c r="H56" s="484"/>
      <c r="I56" s="484"/>
      <c r="J56" s="484"/>
      <c r="K56" s="484"/>
      <c r="L56" s="484"/>
      <c r="M56" s="484"/>
      <c r="N56" s="484"/>
      <c r="O56" s="484"/>
      <c r="P56" s="484"/>
      <c r="Q56" s="484"/>
      <c r="R56" s="484"/>
      <c r="S56" s="324"/>
      <c r="T56" s="223"/>
      <c r="U56" s="223"/>
      <c r="V56" s="116"/>
      <c r="W56" s="895">
        <f t="shared" si="2"/>
        <v>0</v>
      </c>
      <c r="X56" s="895">
        <f t="shared" si="1"/>
        <v>0</v>
      </c>
    </row>
    <row r="57" spans="1:24" s="154" customFormat="1" ht="36" customHeight="1">
      <c r="A57" s="471"/>
      <c r="B57" s="276" t="s">
        <v>414</v>
      </c>
      <c r="C57" s="116" t="s">
        <v>11</v>
      </c>
      <c r="D57" s="338">
        <v>1000</v>
      </c>
      <c r="E57" s="338">
        <v>1000</v>
      </c>
      <c r="F57" s="338">
        <v>1060</v>
      </c>
      <c r="G57" s="338">
        <v>1000</v>
      </c>
      <c r="H57" s="338">
        <v>1000</v>
      </c>
      <c r="I57" s="338">
        <v>90</v>
      </c>
      <c r="J57" s="338">
        <v>120</v>
      </c>
      <c r="K57" s="338">
        <v>250</v>
      </c>
      <c r="L57" s="338">
        <v>60</v>
      </c>
      <c r="M57" s="338">
        <v>120</v>
      </c>
      <c r="N57" s="338">
        <v>30</v>
      </c>
      <c r="O57" s="338">
        <v>120</v>
      </c>
      <c r="P57" s="338">
        <v>30</v>
      </c>
      <c r="Q57" s="338">
        <v>90</v>
      </c>
      <c r="R57" s="338">
        <v>90</v>
      </c>
      <c r="S57" s="324">
        <f>F57/D57</f>
        <v>1.06</v>
      </c>
      <c r="T57" s="223">
        <f>F57/E57</f>
        <v>1.06</v>
      </c>
      <c r="U57" s="223">
        <f>H57/F57</f>
        <v>0.94339622641509435</v>
      </c>
      <c r="V57" s="116"/>
      <c r="W57" s="895">
        <f t="shared" si="2"/>
        <v>0</v>
      </c>
      <c r="X57" s="895">
        <f t="shared" si="1"/>
        <v>0</v>
      </c>
    </row>
    <row r="58" spans="1:24" s="154" customFormat="1" ht="33" customHeight="1">
      <c r="A58" s="471"/>
      <c r="B58" s="486" t="s">
        <v>415</v>
      </c>
      <c r="C58" s="116" t="s">
        <v>11</v>
      </c>
      <c r="D58" s="222"/>
      <c r="E58" s="222"/>
      <c r="F58" s="222"/>
      <c r="G58" s="222"/>
      <c r="H58" s="222"/>
      <c r="I58" s="222"/>
      <c r="J58" s="222"/>
      <c r="K58" s="222"/>
      <c r="L58" s="222"/>
      <c r="M58" s="222"/>
      <c r="N58" s="222"/>
      <c r="O58" s="222"/>
      <c r="P58" s="222"/>
      <c r="Q58" s="222"/>
      <c r="R58" s="222"/>
      <c r="S58" s="324"/>
      <c r="T58" s="223"/>
      <c r="U58" s="223"/>
      <c r="V58" s="116"/>
      <c r="W58" s="895">
        <f t="shared" si="2"/>
        <v>0</v>
      </c>
      <c r="X58" s="895">
        <f t="shared" si="1"/>
        <v>0</v>
      </c>
    </row>
    <row r="59" spans="1:24" s="183" customFormat="1" ht="34.5" customHeight="1">
      <c r="A59" s="303" t="s">
        <v>217</v>
      </c>
      <c r="B59" s="279" t="s">
        <v>416</v>
      </c>
      <c r="C59" s="116"/>
      <c r="D59" s="338"/>
      <c r="E59" s="338"/>
      <c r="F59" s="338"/>
      <c r="G59" s="338"/>
      <c r="H59" s="338"/>
      <c r="I59" s="338"/>
      <c r="J59" s="338"/>
      <c r="K59" s="338"/>
      <c r="L59" s="338"/>
      <c r="M59" s="338"/>
      <c r="N59" s="338"/>
      <c r="O59" s="338"/>
      <c r="P59" s="338"/>
      <c r="Q59" s="338"/>
      <c r="R59" s="338"/>
      <c r="S59" s="324"/>
      <c r="T59" s="223"/>
      <c r="U59" s="223"/>
      <c r="V59" s="116"/>
      <c r="W59" s="895">
        <f t="shared" si="2"/>
        <v>0</v>
      </c>
      <c r="X59" s="895">
        <f t="shared" si="1"/>
        <v>0</v>
      </c>
    </row>
    <row r="60" spans="1:24" s="183" customFormat="1" ht="36" customHeight="1">
      <c r="A60" s="232" t="s">
        <v>21</v>
      </c>
      <c r="B60" s="230" t="s">
        <v>417</v>
      </c>
      <c r="C60" s="116" t="s">
        <v>418</v>
      </c>
      <c r="D60" s="338">
        <v>10</v>
      </c>
      <c r="E60" s="338">
        <v>10</v>
      </c>
      <c r="F60" s="338">
        <v>21</v>
      </c>
      <c r="G60" s="338"/>
      <c r="H60" s="338">
        <v>10</v>
      </c>
      <c r="I60" s="338">
        <v>1</v>
      </c>
      <c r="J60" s="338">
        <v>1</v>
      </c>
      <c r="K60" s="338">
        <v>2</v>
      </c>
      <c r="L60" s="338">
        <v>1</v>
      </c>
      <c r="M60" s="338">
        <v>1</v>
      </c>
      <c r="N60" s="338">
        <v>0</v>
      </c>
      <c r="O60" s="338">
        <v>1</v>
      </c>
      <c r="P60" s="338">
        <v>0</v>
      </c>
      <c r="Q60" s="338">
        <v>1</v>
      </c>
      <c r="R60" s="338">
        <v>2</v>
      </c>
      <c r="S60" s="324"/>
      <c r="T60" s="223">
        <f>F60/E60</f>
        <v>2.1</v>
      </c>
      <c r="U60" s="223">
        <f>H60/F60</f>
        <v>0.47619047619047616</v>
      </c>
      <c r="V60" s="116"/>
      <c r="W60" s="895">
        <f t="shared" si="2"/>
        <v>-10</v>
      </c>
      <c r="X60" s="895">
        <f t="shared" si="1"/>
        <v>0</v>
      </c>
    </row>
    <row r="61" spans="1:24" s="183" customFormat="1" ht="51" customHeight="1">
      <c r="A61" s="116"/>
      <c r="B61" s="230" t="s">
        <v>419</v>
      </c>
      <c r="C61" s="116" t="s">
        <v>418</v>
      </c>
      <c r="D61" s="338">
        <v>10</v>
      </c>
      <c r="E61" s="338">
        <v>10</v>
      </c>
      <c r="F61" s="338">
        <v>21</v>
      </c>
      <c r="G61" s="338">
        <v>10</v>
      </c>
      <c r="H61" s="338">
        <v>10</v>
      </c>
      <c r="I61" s="338">
        <v>1</v>
      </c>
      <c r="J61" s="338">
        <v>1</v>
      </c>
      <c r="K61" s="338">
        <v>2</v>
      </c>
      <c r="L61" s="338">
        <v>1</v>
      </c>
      <c r="M61" s="338">
        <v>1</v>
      </c>
      <c r="N61" s="338">
        <v>0</v>
      </c>
      <c r="O61" s="338">
        <v>1</v>
      </c>
      <c r="P61" s="338">
        <v>0</v>
      </c>
      <c r="Q61" s="338">
        <v>1</v>
      </c>
      <c r="R61" s="338">
        <v>2</v>
      </c>
      <c r="S61" s="324"/>
      <c r="T61" s="223">
        <f>F61/E61</f>
        <v>2.1</v>
      </c>
      <c r="U61" s="223">
        <f>H61/F61</f>
        <v>0.47619047619047616</v>
      </c>
      <c r="V61" s="303"/>
      <c r="W61" s="895">
        <f t="shared" si="2"/>
        <v>0</v>
      </c>
      <c r="X61" s="895">
        <f t="shared" si="1"/>
        <v>0</v>
      </c>
    </row>
    <row r="62" spans="1:24" s="183" customFormat="1" ht="55.5" hidden="1" customHeight="1">
      <c r="A62" s="116"/>
      <c r="B62" s="276" t="s">
        <v>420</v>
      </c>
      <c r="C62" s="116" t="s">
        <v>418</v>
      </c>
      <c r="D62" s="338"/>
      <c r="E62" s="338"/>
      <c r="F62" s="338"/>
      <c r="G62" s="338"/>
      <c r="H62" s="338"/>
      <c r="I62" s="338"/>
      <c r="J62" s="338"/>
      <c r="K62" s="338"/>
      <c r="L62" s="338"/>
      <c r="M62" s="338"/>
      <c r="N62" s="338"/>
      <c r="O62" s="338"/>
      <c r="P62" s="338"/>
      <c r="Q62" s="338"/>
      <c r="R62" s="338"/>
      <c r="S62" s="324"/>
      <c r="T62" s="223"/>
      <c r="U62" s="223"/>
      <c r="V62" s="303"/>
      <c r="W62" s="895">
        <f t="shared" si="2"/>
        <v>0</v>
      </c>
      <c r="X62" s="895">
        <f t="shared" si="1"/>
        <v>0</v>
      </c>
    </row>
    <row r="63" spans="1:24" s="183" customFormat="1" ht="35.25" customHeight="1">
      <c r="A63" s="116"/>
      <c r="B63" s="276" t="s">
        <v>421</v>
      </c>
      <c r="C63" s="116" t="s">
        <v>418</v>
      </c>
      <c r="D63" s="338"/>
      <c r="E63" s="338"/>
      <c r="F63" s="338"/>
      <c r="G63" s="338"/>
      <c r="H63" s="338"/>
      <c r="I63" s="338"/>
      <c r="J63" s="338"/>
      <c r="K63" s="338"/>
      <c r="L63" s="338"/>
      <c r="M63" s="338"/>
      <c r="N63" s="338"/>
      <c r="O63" s="338"/>
      <c r="P63" s="338"/>
      <c r="Q63" s="338"/>
      <c r="R63" s="338"/>
      <c r="S63" s="324"/>
      <c r="T63" s="223"/>
      <c r="U63" s="223"/>
      <c r="V63" s="485"/>
      <c r="W63" s="895">
        <f t="shared" si="2"/>
        <v>0</v>
      </c>
      <c r="X63" s="895">
        <f t="shared" si="1"/>
        <v>0</v>
      </c>
    </row>
    <row r="64" spans="1:24" s="183" customFormat="1" ht="40.5" customHeight="1">
      <c r="A64" s="232" t="s">
        <v>21</v>
      </c>
      <c r="B64" s="230" t="s">
        <v>422</v>
      </c>
      <c r="C64" s="116" t="s">
        <v>418</v>
      </c>
      <c r="D64" s="338"/>
      <c r="E64" s="338">
        <v>180</v>
      </c>
      <c r="F64" s="338">
        <v>180</v>
      </c>
      <c r="G64" s="338">
        <v>200</v>
      </c>
      <c r="H64" s="338"/>
      <c r="I64" s="338"/>
      <c r="J64" s="338"/>
      <c r="K64" s="338"/>
      <c r="L64" s="338"/>
      <c r="M64" s="338"/>
      <c r="N64" s="338"/>
      <c r="O64" s="338"/>
      <c r="P64" s="338"/>
      <c r="Q64" s="338"/>
      <c r="R64" s="338"/>
      <c r="S64" s="324"/>
      <c r="T64" s="223">
        <f>F64/E64</f>
        <v>1</v>
      </c>
      <c r="U64" s="223"/>
      <c r="V64" s="485"/>
      <c r="W64" s="895">
        <f t="shared" si="2"/>
        <v>200</v>
      </c>
      <c r="X64" s="895">
        <f t="shared" si="1"/>
        <v>0</v>
      </c>
    </row>
    <row r="65" spans="1:26" s="183" customFormat="1" ht="21.75" customHeight="1">
      <c r="A65" s="303" t="s">
        <v>423</v>
      </c>
      <c r="B65" s="357" t="s">
        <v>424</v>
      </c>
      <c r="C65" s="116"/>
      <c r="D65" s="338"/>
      <c r="E65" s="338"/>
      <c r="F65" s="338"/>
      <c r="G65" s="338"/>
      <c r="H65" s="338"/>
      <c r="I65" s="338"/>
      <c r="J65" s="338"/>
      <c r="K65" s="338"/>
      <c r="L65" s="338"/>
      <c r="M65" s="338"/>
      <c r="N65" s="338"/>
      <c r="O65" s="338"/>
      <c r="P65" s="338"/>
      <c r="Q65" s="338"/>
      <c r="R65" s="338"/>
      <c r="S65" s="324"/>
      <c r="T65" s="223"/>
      <c r="U65" s="223"/>
      <c r="V65" s="303"/>
      <c r="W65" s="895">
        <f t="shared" si="2"/>
        <v>0</v>
      </c>
      <c r="X65" s="895">
        <f t="shared" si="1"/>
        <v>0</v>
      </c>
    </row>
    <row r="66" spans="1:26" s="183" customFormat="1" ht="42" customHeight="1">
      <c r="A66" s="116">
        <v>1</v>
      </c>
      <c r="B66" s="342" t="s">
        <v>425</v>
      </c>
      <c r="C66" s="116" t="s">
        <v>1</v>
      </c>
      <c r="D66" s="228">
        <v>10</v>
      </c>
      <c r="E66" s="228">
        <v>6</v>
      </c>
      <c r="F66" s="228">
        <v>4</v>
      </c>
      <c r="G66" s="228">
        <v>6</v>
      </c>
      <c r="H66" s="228">
        <v>6</v>
      </c>
      <c r="I66" s="228"/>
      <c r="J66" s="228"/>
      <c r="K66" s="228"/>
      <c r="L66" s="228"/>
      <c r="M66" s="228"/>
      <c r="N66" s="228"/>
      <c r="O66" s="228"/>
      <c r="P66" s="228"/>
      <c r="Q66" s="228"/>
      <c r="R66" s="228"/>
      <c r="S66" s="217">
        <f t="shared" ref="S66" si="24">F66/D66</f>
        <v>0.4</v>
      </c>
      <c r="T66" s="223">
        <f>F66/E66</f>
        <v>0.66666666666666663</v>
      </c>
      <c r="U66" s="223">
        <f>H66/F66</f>
        <v>1.5</v>
      </c>
      <c r="V66" s="303"/>
      <c r="W66" s="895">
        <f t="shared" si="2"/>
        <v>0</v>
      </c>
      <c r="X66" s="895">
        <f t="shared" si="1"/>
        <v>6</v>
      </c>
      <c r="Y66" s="154"/>
      <c r="Z66" s="154"/>
    </row>
    <row r="67" spans="1:26" s="184" customFormat="1" ht="40.5" customHeight="1">
      <c r="A67" s="233"/>
      <c r="B67" s="362" t="s">
        <v>426</v>
      </c>
      <c r="C67" s="116" t="s">
        <v>8</v>
      </c>
      <c r="D67" s="228">
        <v>100</v>
      </c>
      <c r="E67" s="228">
        <f>E66/10*100</f>
        <v>60</v>
      </c>
      <c r="F67" s="228">
        <v>40</v>
      </c>
      <c r="G67" s="228">
        <v>60</v>
      </c>
      <c r="H67" s="228"/>
      <c r="I67" s="228"/>
      <c r="J67" s="228"/>
      <c r="K67" s="228"/>
      <c r="L67" s="228"/>
      <c r="M67" s="228"/>
      <c r="N67" s="228"/>
      <c r="O67" s="228"/>
      <c r="P67" s="228"/>
      <c r="Q67" s="228"/>
      <c r="R67" s="228"/>
      <c r="S67" s="228">
        <f>F67-D67</f>
        <v>-60</v>
      </c>
      <c r="T67" s="234">
        <f>F67-E67</f>
        <v>-20</v>
      </c>
      <c r="U67" s="234">
        <f t="shared" ref="U67:U68" si="25">H67-F67</f>
        <v>-40</v>
      </c>
      <c r="V67" s="303"/>
      <c r="W67" s="895">
        <f t="shared" si="2"/>
        <v>60</v>
      </c>
      <c r="X67" s="895">
        <f t="shared" si="1"/>
        <v>0</v>
      </c>
      <c r="Y67" s="154"/>
      <c r="Z67" s="154"/>
    </row>
    <row r="68" spans="1:26" s="172" customFormat="1" ht="38.25" customHeight="1">
      <c r="A68" s="116">
        <v>2</v>
      </c>
      <c r="B68" s="342" t="s">
        <v>427</v>
      </c>
      <c r="C68" s="116" t="s">
        <v>8</v>
      </c>
      <c r="D68" s="228">
        <v>98.3</v>
      </c>
      <c r="E68" s="228">
        <v>88</v>
      </c>
      <c r="F68" s="228">
        <v>90</v>
      </c>
      <c r="G68" s="228">
        <v>90</v>
      </c>
      <c r="H68" s="228">
        <v>90</v>
      </c>
      <c r="I68" s="228"/>
      <c r="J68" s="228"/>
      <c r="K68" s="228"/>
      <c r="L68" s="228"/>
      <c r="M68" s="228"/>
      <c r="N68" s="228"/>
      <c r="O68" s="228"/>
      <c r="P68" s="228"/>
      <c r="Q68" s="228"/>
      <c r="R68" s="228"/>
      <c r="S68" s="228">
        <f t="shared" ref="S68" si="26">F68-D68</f>
        <v>-8.2999999999999972</v>
      </c>
      <c r="T68" s="234">
        <f t="shared" ref="T68" si="27">F68-E68</f>
        <v>2</v>
      </c>
      <c r="U68" s="234">
        <f t="shared" si="25"/>
        <v>0</v>
      </c>
      <c r="V68" s="116"/>
      <c r="W68" s="895">
        <f t="shared" si="2"/>
        <v>0</v>
      </c>
      <c r="X68" s="895">
        <f t="shared" si="1"/>
        <v>90</v>
      </c>
    </row>
    <row r="69" spans="1:26" ht="15.75" customHeight="1">
      <c r="A69" s="242"/>
      <c r="B69" s="243"/>
      <c r="C69" s="243"/>
      <c r="D69" s="243"/>
      <c r="E69" s="243"/>
      <c r="F69" s="243"/>
      <c r="G69" s="243"/>
      <c r="H69" s="243"/>
      <c r="I69" s="898"/>
      <c r="J69" s="898"/>
      <c r="K69" s="898"/>
      <c r="L69" s="898"/>
      <c r="M69" s="898"/>
      <c r="N69" s="898"/>
      <c r="O69" s="898"/>
      <c r="P69" s="898"/>
      <c r="Q69" s="898"/>
      <c r="R69" s="898"/>
      <c r="S69" s="488"/>
      <c r="T69" s="489"/>
      <c r="U69" s="489"/>
      <c r="V69" s="490"/>
    </row>
    <row r="70" spans="1:26" ht="9" customHeight="1">
      <c r="B70" s="184"/>
    </row>
    <row r="71" spans="1:26" s="154" customFormat="1">
      <c r="B71" s="183"/>
      <c r="W71" s="895"/>
      <c r="X71" s="895"/>
    </row>
    <row r="72" spans="1:26" s="154" customFormat="1">
      <c r="W72" s="895"/>
      <c r="X72" s="895"/>
    </row>
    <row r="73" spans="1:26" s="154" customFormat="1">
      <c r="W73" s="895"/>
      <c r="X73" s="895"/>
    </row>
    <row r="74" spans="1:26">
      <c r="B74" s="154"/>
      <c r="C74" s="154"/>
      <c r="D74" s="154"/>
      <c r="E74" s="154"/>
      <c r="F74" s="154"/>
      <c r="G74" s="154"/>
      <c r="H74" s="154"/>
      <c r="I74" s="154"/>
      <c r="J74" s="154"/>
      <c r="K74" s="154"/>
      <c r="L74" s="154"/>
      <c r="M74" s="154"/>
      <c r="N74" s="154"/>
      <c r="O74" s="154"/>
      <c r="P74" s="154"/>
      <c r="Q74" s="154"/>
      <c r="R74" s="154"/>
      <c r="S74" s="154"/>
      <c r="T74" s="154"/>
      <c r="U74" s="154"/>
      <c r="V74" s="154"/>
    </row>
    <row r="75" spans="1:26" ht="24.75" customHeight="1"/>
  </sheetData>
  <mergeCells count="28">
    <mergeCell ref="V41:V44"/>
    <mergeCell ref="M6:M7"/>
    <mergeCell ref="N6:N7"/>
    <mergeCell ref="O6:O7"/>
    <mergeCell ref="P6:P7"/>
    <mergeCell ref="Q6:Q7"/>
    <mergeCell ref="R6:R7"/>
    <mergeCell ref="F6:F7"/>
    <mergeCell ref="S6:S7"/>
    <mergeCell ref="T6:T7"/>
    <mergeCell ref="U6:U7"/>
    <mergeCell ref="H5:H7"/>
    <mergeCell ref="A2:V2"/>
    <mergeCell ref="A3:V3"/>
    <mergeCell ref="A5:A7"/>
    <mergeCell ref="B5:B7"/>
    <mergeCell ref="C5:C7"/>
    <mergeCell ref="D5:D7"/>
    <mergeCell ref="E5:F5"/>
    <mergeCell ref="G5:G7"/>
    <mergeCell ref="I6:I7"/>
    <mergeCell ref="J6:J7"/>
    <mergeCell ref="K6:K7"/>
    <mergeCell ref="L6:L7"/>
    <mergeCell ref="S5:U5"/>
    <mergeCell ref="V5:V7"/>
    <mergeCell ref="I5:R5"/>
    <mergeCell ref="E6:E7"/>
  </mergeCells>
  <printOptions horizontalCentered="1"/>
  <pageMargins left="0.2" right="0.19685039370078741" top="0.39370078740157483" bottom="0.39370078740157483" header="0.19685039370078741" footer="0.19685039370078741"/>
  <pageSetup paperSize="9" scale="68" orientation="landscape" verticalDpi="300" r:id="rId1"/>
  <headerFooter alignWithMargins="0">
    <oddFooter>&amp;CTrang &amp;P / &amp;N</oddFooter>
  </headerFooter>
  <ignoredErrors>
    <ignoredError sqref="S17 S24 S25:S28 U11 U17 U24 U25:U28 T25:T28 T24 T17 T11 T9:T10 T12:T16 T18:T21 T29:T30 T46:T60 T43:T45 T23 T62:T66 T67:T68 G28 T35:T42" formula="1"/>
    <ignoredError sqref="S53" unlockedFormula="1"/>
  </ignoredErrors>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4-000000000000}">
  <sheetPr>
    <tabColor rgb="FF00B0F0"/>
  </sheetPr>
  <dimension ref="A1:Q59"/>
  <sheetViews>
    <sheetView zoomScale="85" zoomScaleNormal="85" zoomScaleSheetLayoutView="85" workbookViewId="0">
      <pane xSplit="2" ySplit="6" topLeftCell="C31" activePane="bottomRight" state="frozen"/>
      <selection activeCell="Q9" sqref="Q9"/>
      <selection pane="topRight" activeCell="Q9" sqref="Q9"/>
      <selection pane="bottomLeft" activeCell="Q9" sqref="Q9"/>
      <selection pane="bottomRight" activeCell="P38" sqref="P38"/>
    </sheetView>
  </sheetViews>
  <sheetFormatPr defaultRowHeight="15.75"/>
  <cols>
    <col min="1" max="1" width="5" style="202" customWidth="1"/>
    <col min="2" max="2" width="29.21875" style="187" customWidth="1"/>
    <col min="3" max="3" width="10.77734375" style="192" customWidth="1"/>
    <col min="4" max="4" width="6.44140625" style="187" customWidth="1"/>
    <col min="5" max="5" width="6.33203125" style="187" customWidth="1"/>
    <col min="6" max="6" width="7.21875" style="188" customWidth="1"/>
    <col min="7" max="7" width="6.88671875" style="188" customWidth="1"/>
    <col min="8" max="8" width="7.33203125" style="188" customWidth="1"/>
    <col min="9" max="9" width="7.21875" style="187" customWidth="1"/>
    <col min="10" max="10" width="7.21875" style="202" customWidth="1"/>
    <col min="11" max="11" width="8.109375" style="187" bestFit="1" customWidth="1"/>
    <col min="12" max="13" width="9" style="188"/>
    <col min="14" max="256" width="9" style="187"/>
    <col min="257" max="257" width="3.33203125" style="187" customWidth="1"/>
    <col min="258" max="258" width="40.77734375" style="187" customWidth="1"/>
    <col min="259" max="259" width="18" style="187" bestFit="1" customWidth="1"/>
    <col min="260" max="260" width="10.109375" style="187" customWidth="1"/>
    <col min="261" max="261" width="11.33203125" style="187" customWidth="1"/>
    <col min="262" max="262" width="10.33203125" style="187" customWidth="1"/>
    <col min="263" max="263" width="11.44140625" style="187" customWidth="1"/>
    <col min="264" max="264" width="12.33203125" style="187" customWidth="1"/>
    <col min="265" max="265" width="11.6640625" style="187" customWidth="1"/>
    <col min="266" max="266" width="11.21875" style="187" customWidth="1"/>
    <col min="267" max="267" width="27.6640625" style="187" customWidth="1"/>
    <col min="268" max="512" width="9" style="187"/>
    <col min="513" max="513" width="3.33203125" style="187" customWidth="1"/>
    <col min="514" max="514" width="40.77734375" style="187" customWidth="1"/>
    <col min="515" max="515" width="18" style="187" bestFit="1" customWidth="1"/>
    <col min="516" max="516" width="10.109375" style="187" customWidth="1"/>
    <col min="517" max="517" width="11.33203125" style="187" customWidth="1"/>
    <col min="518" max="518" width="10.33203125" style="187" customWidth="1"/>
    <col min="519" max="519" width="11.44140625" style="187" customWidth="1"/>
    <col min="520" max="520" width="12.33203125" style="187" customWidth="1"/>
    <col min="521" max="521" width="11.6640625" style="187" customWidth="1"/>
    <col min="522" max="522" width="11.21875" style="187" customWidth="1"/>
    <col min="523" max="523" width="27.6640625" style="187" customWidth="1"/>
    <col min="524" max="768" width="9" style="187"/>
    <col min="769" max="769" width="3.33203125" style="187" customWidth="1"/>
    <col min="770" max="770" width="40.77734375" style="187" customWidth="1"/>
    <col min="771" max="771" width="18" style="187" bestFit="1" customWidth="1"/>
    <col min="772" max="772" width="10.109375" style="187" customWidth="1"/>
    <col min="773" max="773" width="11.33203125" style="187" customWidth="1"/>
    <col min="774" max="774" width="10.33203125" style="187" customWidth="1"/>
    <col min="775" max="775" width="11.44140625" style="187" customWidth="1"/>
    <col min="776" max="776" width="12.33203125" style="187" customWidth="1"/>
    <col min="777" max="777" width="11.6640625" style="187" customWidth="1"/>
    <col min="778" max="778" width="11.21875" style="187" customWidth="1"/>
    <col min="779" max="779" width="27.6640625" style="187" customWidth="1"/>
    <col min="780" max="1024" width="9" style="187"/>
    <col min="1025" max="1025" width="3.33203125" style="187" customWidth="1"/>
    <col min="1026" max="1026" width="40.77734375" style="187" customWidth="1"/>
    <col min="1027" max="1027" width="18" style="187" bestFit="1" customWidth="1"/>
    <col min="1028" max="1028" width="10.109375" style="187" customWidth="1"/>
    <col min="1029" max="1029" width="11.33203125" style="187" customWidth="1"/>
    <col min="1030" max="1030" width="10.33203125" style="187" customWidth="1"/>
    <col min="1031" max="1031" width="11.44140625" style="187" customWidth="1"/>
    <col min="1032" max="1032" width="12.33203125" style="187" customWidth="1"/>
    <col min="1033" max="1033" width="11.6640625" style="187" customWidth="1"/>
    <col min="1034" max="1034" width="11.21875" style="187" customWidth="1"/>
    <col min="1035" max="1035" width="27.6640625" style="187" customWidth="1"/>
    <col min="1036" max="1280" width="9" style="187"/>
    <col min="1281" max="1281" width="3.33203125" style="187" customWidth="1"/>
    <col min="1282" max="1282" width="40.77734375" style="187" customWidth="1"/>
    <col min="1283" max="1283" width="18" style="187" bestFit="1" customWidth="1"/>
    <col min="1284" max="1284" width="10.109375" style="187" customWidth="1"/>
    <col min="1285" max="1285" width="11.33203125" style="187" customWidth="1"/>
    <col min="1286" max="1286" width="10.33203125" style="187" customWidth="1"/>
    <col min="1287" max="1287" width="11.44140625" style="187" customWidth="1"/>
    <col min="1288" max="1288" width="12.33203125" style="187" customWidth="1"/>
    <col min="1289" max="1289" width="11.6640625" style="187" customWidth="1"/>
    <col min="1290" max="1290" width="11.21875" style="187" customWidth="1"/>
    <col min="1291" max="1291" width="27.6640625" style="187" customWidth="1"/>
    <col min="1292" max="1536" width="9" style="187"/>
    <col min="1537" max="1537" width="3.33203125" style="187" customWidth="1"/>
    <col min="1538" max="1538" width="40.77734375" style="187" customWidth="1"/>
    <col min="1539" max="1539" width="18" style="187" bestFit="1" customWidth="1"/>
    <col min="1540" max="1540" width="10.109375" style="187" customWidth="1"/>
    <col min="1541" max="1541" width="11.33203125" style="187" customWidth="1"/>
    <col min="1542" max="1542" width="10.33203125" style="187" customWidth="1"/>
    <col min="1543" max="1543" width="11.44140625" style="187" customWidth="1"/>
    <col min="1544" max="1544" width="12.33203125" style="187" customWidth="1"/>
    <col min="1545" max="1545" width="11.6640625" style="187" customWidth="1"/>
    <col min="1546" max="1546" width="11.21875" style="187" customWidth="1"/>
    <col min="1547" max="1547" width="27.6640625" style="187" customWidth="1"/>
    <col min="1548" max="1792" width="9" style="187"/>
    <col min="1793" max="1793" width="3.33203125" style="187" customWidth="1"/>
    <col min="1794" max="1794" width="40.77734375" style="187" customWidth="1"/>
    <col min="1795" max="1795" width="18" style="187" bestFit="1" customWidth="1"/>
    <col min="1796" max="1796" width="10.109375" style="187" customWidth="1"/>
    <col min="1797" max="1797" width="11.33203125" style="187" customWidth="1"/>
    <col min="1798" max="1798" width="10.33203125" style="187" customWidth="1"/>
    <col min="1799" max="1799" width="11.44140625" style="187" customWidth="1"/>
    <col min="1800" max="1800" width="12.33203125" style="187" customWidth="1"/>
    <col min="1801" max="1801" width="11.6640625" style="187" customWidth="1"/>
    <col min="1802" max="1802" width="11.21875" style="187" customWidth="1"/>
    <col min="1803" max="1803" width="27.6640625" style="187" customWidth="1"/>
    <col min="1804" max="2048" width="9" style="187"/>
    <col min="2049" max="2049" width="3.33203125" style="187" customWidth="1"/>
    <col min="2050" max="2050" width="40.77734375" style="187" customWidth="1"/>
    <col min="2051" max="2051" width="18" style="187" bestFit="1" customWidth="1"/>
    <col min="2052" max="2052" width="10.109375" style="187" customWidth="1"/>
    <col min="2053" max="2053" width="11.33203125" style="187" customWidth="1"/>
    <col min="2054" max="2054" width="10.33203125" style="187" customWidth="1"/>
    <col min="2055" max="2055" width="11.44140625" style="187" customWidth="1"/>
    <col min="2056" max="2056" width="12.33203125" style="187" customWidth="1"/>
    <col min="2057" max="2057" width="11.6640625" style="187" customWidth="1"/>
    <col min="2058" max="2058" width="11.21875" style="187" customWidth="1"/>
    <col min="2059" max="2059" width="27.6640625" style="187" customWidth="1"/>
    <col min="2060" max="2304" width="9" style="187"/>
    <col min="2305" max="2305" width="3.33203125" style="187" customWidth="1"/>
    <col min="2306" max="2306" width="40.77734375" style="187" customWidth="1"/>
    <col min="2307" max="2307" width="18" style="187" bestFit="1" customWidth="1"/>
    <col min="2308" max="2308" width="10.109375" style="187" customWidth="1"/>
    <col min="2309" max="2309" width="11.33203125" style="187" customWidth="1"/>
    <col min="2310" max="2310" width="10.33203125" style="187" customWidth="1"/>
    <col min="2311" max="2311" width="11.44140625" style="187" customWidth="1"/>
    <col min="2312" max="2312" width="12.33203125" style="187" customWidth="1"/>
    <col min="2313" max="2313" width="11.6640625" style="187" customWidth="1"/>
    <col min="2314" max="2314" width="11.21875" style="187" customWidth="1"/>
    <col min="2315" max="2315" width="27.6640625" style="187" customWidth="1"/>
    <col min="2316" max="2560" width="9" style="187"/>
    <col min="2561" max="2561" width="3.33203125" style="187" customWidth="1"/>
    <col min="2562" max="2562" width="40.77734375" style="187" customWidth="1"/>
    <col min="2563" max="2563" width="18" style="187" bestFit="1" customWidth="1"/>
    <col min="2564" max="2564" width="10.109375" style="187" customWidth="1"/>
    <col min="2565" max="2565" width="11.33203125" style="187" customWidth="1"/>
    <col min="2566" max="2566" width="10.33203125" style="187" customWidth="1"/>
    <col min="2567" max="2567" width="11.44140625" style="187" customWidth="1"/>
    <col min="2568" max="2568" width="12.33203125" style="187" customWidth="1"/>
    <col min="2569" max="2569" width="11.6640625" style="187" customWidth="1"/>
    <col min="2570" max="2570" width="11.21875" style="187" customWidth="1"/>
    <col min="2571" max="2571" width="27.6640625" style="187" customWidth="1"/>
    <col min="2572" max="2816" width="9" style="187"/>
    <col min="2817" max="2817" width="3.33203125" style="187" customWidth="1"/>
    <col min="2818" max="2818" width="40.77734375" style="187" customWidth="1"/>
    <col min="2819" max="2819" width="18" style="187" bestFit="1" customWidth="1"/>
    <col min="2820" max="2820" width="10.109375" style="187" customWidth="1"/>
    <col min="2821" max="2821" width="11.33203125" style="187" customWidth="1"/>
    <col min="2822" max="2822" width="10.33203125" style="187" customWidth="1"/>
    <col min="2823" max="2823" width="11.44140625" style="187" customWidth="1"/>
    <col min="2824" max="2824" width="12.33203125" style="187" customWidth="1"/>
    <col min="2825" max="2825" width="11.6640625" style="187" customWidth="1"/>
    <col min="2826" max="2826" width="11.21875" style="187" customWidth="1"/>
    <col min="2827" max="2827" width="27.6640625" style="187" customWidth="1"/>
    <col min="2828" max="3072" width="9" style="187"/>
    <col min="3073" max="3073" width="3.33203125" style="187" customWidth="1"/>
    <col min="3074" max="3074" width="40.77734375" style="187" customWidth="1"/>
    <col min="3075" max="3075" width="18" style="187" bestFit="1" customWidth="1"/>
    <col min="3076" max="3076" width="10.109375" style="187" customWidth="1"/>
    <col min="3077" max="3077" width="11.33203125" style="187" customWidth="1"/>
    <col min="3078" max="3078" width="10.33203125" style="187" customWidth="1"/>
    <col min="3079" max="3079" width="11.44140625" style="187" customWidth="1"/>
    <col min="3080" max="3080" width="12.33203125" style="187" customWidth="1"/>
    <col min="3081" max="3081" width="11.6640625" style="187" customWidth="1"/>
    <col min="3082" max="3082" width="11.21875" style="187" customWidth="1"/>
    <col min="3083" max="3083" width="27.6640625" style="187" customWidth="1"/>
    <col min="3084" max="3328" width="9" style="187"/>
    <col min="3329" max="3329" width="3.33203125" style="187" customWidth="1"/>
    <col min="3330" max="3330" width="40.77734375" style="187" customWidth="1"/>
    <col min="3331" max="3331" width="18" style="187" bestFit="1" customWidth="1"/>
    <col min="3332" max="3332" width="10.109375" style="187" customWidth="1"/>
    <col min="3333" max="3333" width="11.33203125" style="187" customWidth="1"/>
    <col min="3334" max="3334" width="10.33203125" style="187" customWidth="1"/>
    <col min="3335" max="3335" width="11.44140625" style="187" customWidth="1"/>
    <col min="3336" max="3336" width="12.33203125" style="187" customWidth="1"/>
    <col min="3337" max="3337" width="11.6640625" style="187" customWidth="1"/>
    <col min="3338" max="3338" width="11.21875" style="187" customWidth="1"/>
    <col min="3339" max="3339" width="27.6640625" style="187" customWidth="1"/>
    <col min="3340" max="3584" width="9" style="187"/>
    <col min="3585" max="3585" width="3.33203125" style="187" customWidth="1"/>
    <col min="3586" max="3586" width="40.77734375" style="187" customWidth="1"/>
    <col min="3587" max="3587" width="18" style="187" bestFit="1" customWidth="1"/>
    <col min="3588" max="3588" width="10.109375" style="187" customWidth="1"/>
    <col min="3589" max="3589" width="11.33203125" style="187" customWidth="1"/>
    <col min="3590" max="3590" width="10.33203125" style="187" customWidth="1"/>
    <col min="3591" max="3591" width="11.44140625" style="187" customWidth="1"/>
    <col min="3592" max="3592" width="12.33203125" style="187" customWidth="1"/>
    <col min="3593" max="3593" width="11.6640625" style="187" customWidth="1"/>
    <col min="3594" max="3594" width="11.21875" style="187" customWidth="1"/>
    <col min="3595" max="3595" width="27.6640625" style="187" customWidth="1"/>
    <col min="3596" max="3840" width="9" style="187"/>
    <col min="3841" max="3841" width="3.33203125" style="187" customWidth="1"/>
    <col min="3842" max="3842" width="40.77734375" style="187" customWidth="1"/>
    <col min="3843" max="3843" width="18" style="187" bestFit="1" customWidth="1"/>
    <col min="3844" max="3844" width="10.109375" style="187" customWidth="1"/>
    <col min="3845" max="3845" width="11.33203125" style="187" customWidth="1"/>
    <col min="3846" max="3846" width="10.33203125" style="187" customWidth="1"/>
    <col min="3847" max="3847" width="11.44140625" style="187" customWidth="1"/>
    <col min="3848" max="3848" width="12.33203125" style="187" customWidth="1"/>
    <col min="3849" max="3849" width="11.6640625" style="187" customWidth="1"/>
    <col min="3850" max="3850" width="11.21875" style="187" customWidth="1"/>
    <col min="3851" max="3851" width="27.6640625" style="187" customWidth="1"/>
    <col min="3852" max="4096" width="9" style="187"/>
    <col min="4097" max="4097" width="3.33203125" style="187" customWidth="1"/>
    <col min="4098" max="4098" width="40.77734375" style="187" customWidth="1"/>
    <col min="4099" max="4099" width="18" style="187" bestFit="1" customWidth="1"/>
    <col min="4100" max="4100" width="10.109375" style="187" customWidth="1"/>
    <col min="4101" max="4101" width="11.33203125" style="187" customWidth="1"/>
    <col min="4102" max="4102" width="10.33203125" style="187" customWidth="1"/>
    <col min="4103" max="4103" width="11.44140625" style="187" customWidth="1"/>
    <col min="4104" max="4104" width="12.33203125" style="187" customWidth="1"/>
    <col min="4105" max="4105" width="11.6640625" style="187" customWidth="1"/>
    <col min="4106" max="4106" width="11.21875" style="187" customWidth="1"/>
    <col min="4107" max="4107" width="27.6640625" style="187" customWidth="1"/>
    <col min="4108" max="4352" width="9" style="187"/>
    <col min="4353" max="4353" width="3.33203125" style="187" customWidth="1"/>
    <col min="4354" max="4354" width="40.77734375" style="187" customWidth="1"/>
    <col min="4355" max="4355" width="18" style="187" bestFit="1" customWidth="1"/>
    <col min="4356" max="4356" width="10.109375" style="187" customWidth="1"/>
    <col min="4357" max="4357" width="11.33203125" style="187" customWidth="1"/>
    <col min="4358" max="4358" width="10.33203125" style="187" customWidth="1"/>
    <col min="4359" max="4359" width="11.44140625" style="187" customWidth="1"/>
    <col min="4360" max="4360" width="12.33203125" style="187" customWidth="1"/>
    <col min="4361" max="4361" width="11.6640625" style="187" customWidth="1"/>
    <col min="4362" max="4362" width="11.21875" style="187" customWidth="1"/>
    <col min="4363" max="4363" width="27.6640625" style="187" customWidth="1"/>
    <col min="4364" max="4608" width="9" style="187"/>
    <col min="4609" max="4609" width="3.33203125" style="187" customWidth="1"/>
    <col min="4610" max="4610" width="40.77734375" style="187" customWidth="1"/>
    <col min="4611" max="4611" width="18" style="187" bestFit="1" customWidth="1"/>
    <col min="4612" max="4612" width="10.109375" style="187" customWidth="1"/>
    <col min="4613" max="4613" width="11.33203125" style="187" customWidth="1"/>
    <col min="4614" max="4614" width="10.33203125" style="187" customWidth="1"/>
    <col min="4615" max="4615" width="11.44140625" style="187" customWidth="1"/>
    <col min="4616" max="4616" width="12.33203125" style="187" customWidth="1"/>
    <col min="4617" max="4617" width="11.6640625" style="187" customWidth="1"/>
    <col min="4618" max="4618" width="11.21875" style="187" customWidth="1"/>
    <col min="4619" max="4619" width="27.6640625" style="187" customWidth="1"/>
    <col min="4620" max="4864" width="9" style="187"/>
    <col min="4865" max="4865" width="3.33203125" style="187" customWidth="1"/>
    <col min="4866" max="4866" width="40.77734375" style="187" customWidth="1"/>
    <col min="4867" max="4867" width="18" style="187" bestFit="1" customWidth="1"/>
    <col min="4868" max="4868" width="10.109375" style="187" customWidth="1"/>
    <col min="4869" max="4869" width="11.33203125" style="187" customWidth="1"/>
    <col min="4870" max="4870" width="10.33203125" style="187" customWidth="1"/>
    <col min="4871" max="4871" width="11.44140625" style="187" customWidth="1"/>
    <col min="4872" max="4872" width="12.33203125" style="187" customWidth="1"/>
    <col min="4873" max="4873" width="11.6640625" style="187" customWidth="1"/>
    <col min="4874" max="4874" width="11.21875" style="187" customWidth="1"/>
    <col min="4875" max="4875" width="27.6640625" style="187" customWidth="1"/>
    <col min="4876" max="5120" width="9" style="187"/>
    <col min="5121" max="5121" width="3.33203125" style="187" customWidth="1"/>
    <col min="5122" max="5122" width="40.77734375" style="187" customWidth="1"/>
    <col min="5123" max="5123" width="18" style="187" bestFit="1" customWidth="1"/>
    <col min="5124" max="5124" width="10.109375" style="187" customWidth="1"/>
    <col min="5125" max="5125" width="11.33203125" style="187" customWidth="1"/>
    <col min="5126" max="5126" width="10.33203125" style="187" customWidth="1"/>
    <col min="5127" max="5127" width="11.44140625" style="187" customWidth="1"/>
    <col min="5128" max="5128" width="12.33203125" style="187" customWidth="1"/>
    <col min="5129" max="5129" width="11.6640625" style="187" customWidth="1"/>
    <col min="5130" max="5130" width="11.21875" style="187" customWidth="1"/>
    <col min="5131" max="5131" width="27.6640625" style="187" customWidth="1"/>
    <col min="5132" max="5376" width="9" style="187"/>
    <col min="5377" max="5377" width="3.33203125" style="187" customWidth="1"/>
    <col min="5378" max="5378" width="40.77734375" style="187" customWidth="1"/>
    <col min="5379" max="5379" width="18" style="187" bestFit="1" customWidth="1"/>
    <col min="5380" max="5380" width="10.109375" style="187" customWidth="1"/>
    <col min="5381" max="5381" width="11.33203125" style="187" customWidth="1"/>
    <col min="5382" max="5382" width="10.33203125" style="187" customWidth="1"/>
    <col min="5383" max="5383" width="11.44140625" style="187" customWidth="1"/>
    <col min="5384" max="5384" width="12.33203125" style="187" customWidth="1"/>
    <col min="5385" max="5385" width="11.6640625" style="187" customWidth="1"/>
    <col min="5386" max="5386" width="11.21875" style="187" customWidth="1"/>
    <col min="5387" max="5387" width="27.6640625" style="187" customWidth="1"/>
    <col min="5388" max="5632" width="9" style="187"/>
    <col min="5633" max="5633" width="3.33203125" style="187" customWidth="1"/>
    <col min="5634" max="5634" width="40.77734375" style="187" customWidth="1"/>
    <col min="5635" max="5635" width="18" style="187" bestFit="1" customWidth="1"/>
    <col min="5636" max="5636" width="10.109375" style="187" customWidth="1"/>
    <col min="5637" max="5637" width="11.33203125" style="187" customWidth="1"/>
    <col min="5638" max="5638" width="10.33203125" style="187" customWidth="1"/>
    <col min="5639" max="5639" width="11.44140625" style="187" customWidth="1"/>
    <col min="5640" max="5640" width="12.33203125" style="187" customWidth="1"/>
    <col min="5641" max="5641" width="11.6640625" style="187" customWidth="1"/>
    <col min="5642" max="5642" width="11.21875" style="187" customWidth="1"/>
    <col min="5643" max="5643" width="27.6640625" style="187" customWidth="1"/>
    <col min="5644" max="5888" width="9" style="187"/>
    <col min="5889" max="5889" width="3.33203125" style="187" customWidth="1"/>
    <col min="5890" max="5890" width="40.77734375" style="187" customWidth="1"/>
    <col min="5891" max="5891" width="18" style="187" bestFit="1" customWidth="1"/>
    <col min="5892" max="5892" width="10.109375" style="187" customWidth="1"/>
    <col min="5893" max="5893" width="11.33203125" style="187" customWidth="1"/>
    <col min="5894" max="5894" width="10.33203125" style="187" customWidth="1"/>
    <col min="5895" max="5895" width="11.44140625" style="187" customWidth="1"/>
    <col min="5896" max="5896" width="12.33203125" style="187" customWidth="1"/>
    <col min="5897" max="5897" width="11.6640625" style="187" customWidth="1"/>
    <col min="5898" max="5898" width="11.21875" style="187" customWidth="1"/>
    <col min="5899" max="5899" width="27.6640625" style="187" customWidth="1"/>
    <col min="5900" max="6144" width="9" style="187"/>
    <col min="6145" max="6145" width="3.33203125" style="187" customWidth="1"/>
    <col min="6146" max="6146" width="40.77734375" style="187" customWidth="1"/>
    <col min="6147" max="6147" width="18" style="187" bestFit="1" customWidth="1"/>
    <col min="6148" max="6148" width="10.109375" style="187" customWidth="1"/>
    <col min="6149" max="6149" width="11.33203125" style="187" customWidth="1"/>
    <col min="6150" max="6150" width="10.33203125" style="187" customWidth="1"/>
    <col min="6151" max="6151" width="11.44140625" style="187" customWidth="1"/>
    <col min="6152" max="6152" width="12.33203125" style="187" customWidth="1"/>
    <col min="6153" max="6153" width="11.6640625" style="187" customWidth="1"/>
    <col min="6154" max="6154" width="11.21875" style="187" customWidth="1"/>
    <col min="6155" max="6155" width="27.6640625" style="187" customWidth="1"/>
    <col min="6156" max="6400" width="9" style="187"/>
    <col min="6401" max="6401" width="3.33203125" style="187" customWidth="1"/>
    <col min="6402" max="6402" width="40.77734375" style="187" customWidth="1"/>
    <col min="6403" max="6403" width="18" style="187" bestFit="1" customWidth="1"/>
    <col min="6404" max="6404" width="10.109375" style="187" customWidth="1"/>
    <col min="6405" max="6405" width="11.33203125" style="187" customWidth="1"/>
    <col min="6406" max="6406" width="10.33203125" style="187" customWidth="1"/>
    <col min="6407" max="6407" width="11.44140625" style="187" customWidth="1"/>
    <col min="6408" max="6408" width="12.33203125" style="187" customWidth="1"/>
    <col min="6409" max="6409" width="11.6640625" style="187" customWidth="1"/>
    <col min="6410" max="6410" width="11.21875" style="187" customWidth="1"/>
    <col min="6411" max="6411" width="27.6640625" style="187" customWidth="1"/>
    <col min="6412" max="6656" width="9" style="187"/>
    <col min="6657" max="6657" width="3.33203125" style="187" customWidth="1"/>
    <col min="6658" max="6658" width="40.77734375" style="187" customWidth="1"/>
    <col min="6659" max="6659" width="18" style="187" bestFit="1" customWidth="1"/>
    <col min="6660" max="6660" width="10.109375" style="187" customWidth="1"/>
    <col min="6661" max="6661" width="11.33203125" style="187" customWidth="1"/>
    <col min="6662" max="6662" width="10.33203125" style="187" customWidth="1"/>
    <col min="6663" max="6663" width="11.44140625" style="187" customWidth="1"/>
    <col min="6664" max="6664" width="12.33203125" style="187" customWidth="1"/>
    <col min="6665" max="6665" width="11.6640625" style="187" customWidth="1"/>
    <col min="6666" max="6666" width="11.21875" style="187" customWidth="1"/>
    <col min="6667" max="6667" width="27.6640625" style="187" customWidth="1"/>
    <col min="6668" max="6912" width="9" style="187"/>
    <col min="6913" max="6913" width="3.33203125" style="187" customWidth="1"/>
    <col min="6914" max="6914" width="40.77734375" style="187" customWidth="1"/>
    <col min="6915" max="6915" width="18" style="187" bestFit="1" customWidth="1"/>
    <col min="6916" max="6916" width="10.109375" style="187" customWidth="1"/>
    <col min="6917" max="6917" width="11.33203125" style="187" customWidth="1"/>
    <col min="6918" max="6918" width="10.33203125" style="187" customWidth="1"/>
    <col min="6919" max="6919" width="11.44140625" style="187" customWidth="1"/>
    <col min="6920" max="6920" width="12.33203125" style="187" customWidth="1"/>
    <col min="6921" max="6921" width="11.6640625" style="187" customWidth="1"/>
    <col min="6922" max="6922" width="11.21875" style="187" customWidth="1"/>
    <col min="6923" max="6923" width="27.6640625" style="187" customWidth="1"/>
    <col min="6924" max="7168" width="9" style="187"/>
    <col min="7169" max="7169" width="3.33203125" style="187" customWidth="1"/>
    <col min="7170" max="7170" width="40.77734375" style="187" customWidth="1"/>
    <col min="7171" max="7171" width="18" style="187" bestFit="1" customWidth="1"/>
    <col min="7172" max="7172" width="10.109375" style="187" customWidth="1"/>
    <col min="7173" max="7173" width="11.33203125" style="187" customWidth="1"/>
    <col min="7174" max="7174" width="10.33203125" style="187" customWidth="1"/>
    <col min="7175" max="7175" width="11.44140625" style="187" customWidth="1"/>
    <col min="7176" max="7176" width="12.33203125" style="187" customWidth="1"/>
    <col min="7177" max="7177" width="11.6640625" style="187" customWidth="1"/>
    <col min="7178" max="7178" width="11.21875" style="187" customWidth="1"/>
    <col min="7179" max="7179" width="27.6640625" style="187" customWidth="1"/>
    <col min="7180" max="7424" width="9" style="187"/>
    <col min="7425" max="7425" width="3.33203125" style="187" customWidth="1"/>
    <col min="7426" max="7426" width="40.77734375" style="187" customWidth="1"/>
    <col min="7427" max="7427" width="18" style="187" bestFit="1" customWidth="1"/>
    <col min="7428" max="7428" width="10.109375" style="187" customWidth="1"/>
    <col min="7429" max="7429" width="11.33203125" style="187" customWidth="1"/>
    <col min="7430" max="7430" width="10.33203125" style="187" customWidth="1"/>
    <col min="7431" max="7431" width="11.44140625" style="187" customWidth="1"/>
    <col min="7432" max="7432" width="12.33203125" style="187" customWidth="1"/>
    <col min="7433" max="7433" width="11.6640625" style="187" customWidth="1"/>
    <col min="7434" max="7434" width="11.21875" style="187" customWidth="1"/>
    <col min="7435" max="7435" width="27.6640625" style="187" customWidth="1"/>
    <col min="7436" max="7680" width="9" style="187"/>
    <col min="7681" max="7681" width="3.33203125" style="187" customWidth="1"/>
    <col min="7682" max="7682" width="40.77734375" style="187" customWidth="1"/>
    <col min="7683" max="7683" width="18" style="187" bestFit="1" customWidth="1"/>
    <col min="7684" max="7684" width="10.109375" style="187" customWidth="1"/>
    <col min="7685" max="7685" width="11.33203125" style="187" customWidth="1"/>
    <col min="7686" max="7686" width="10.33203125" style="187" customWidth="1"/>
    <col min="7687" max="7687" width="11.44140625" style="187" customWidth="1"/>
    <col min="7688" max="7688" width="12.33203125" style="187" customWidth="1"/>
    <col min="7689" max="7689" width="11.6640625" style="187" customWidth="1"/>
    <col min="7690" max="7690" width="11.21875" style="187" customWidth="1"/>
    <col min="7691" max="7691" width="27.6640625" style="187" customWidth="1"/>
    <col min="7692" max="7936" width="9" style="187"/>
    <col min="7937" max="7937" width="3.33203125" style="187" customWidth="1"/>
    <col min="7938" max="7938" width="40.77734375" style="187" customWidth="1"/>
    <col min="7939" max="7939" width="18" style="187" bestFit="1" customWidth="1"/>
    <col min="7940" max="7940" width="10.109375" style="187" customWidth="1"/>
    <col min="7941" max="7941" width="11.33203125" style="187" customWidth="1"/>
    <col min="7942" max="7942" width="10.33203125" style="187" customWidth="1"/>
    <col min="7943" max="7943" width="11.44140625" style="187" customWidth="1"/>
    <col min="7944" max="7944" width="12.33203125" style="187" customWidth="1"/>
    <col min="7945" max="7945" width="11.6640625" style="187" customWidth="1"/>
    <col min="7946" max="7946" width="11.21875" style="187" customWidth="1"/>
    <col min="7947" max="7947" width="27.6640625" style="187" customWidth="1"/>
    <col min="7948" max="8192" width="9" style="187"/>
    <col min="8193" max="8193" width="3.33203125" style="187" customWidth="1"/>
    <col min="8194" max="8194" width="40.77734375" style="187" customWidth="1"/>
    <col min="8195" max="8195" width="18" style="187" bestFit="1" customWidth="1"/>
    <col min="8196" max="8196" width="10.109375" style="187" customWidth="1"/>
    <col min="8197" max="8197" width="11.33203125" style="187" customWidth="1"/>
    <col min="8198" max="8198" width="10.33203125" style="187" customWidth="1"/>
    <col min="8199" max="8199" width="11.44140625" style="187" customWidth="1"/>
    <col min="8200" max="8200" width="12.33203125" style="187" customWidth="1"/>
    <col min="8201" max="8201" width="11.6640625" style="187" customWidth="1"/>
    <col min="8202" max="8202" width="11.21875" style="187" customWidth="1"/>
    <col min="8203" max="8203" width="27.6640625" style="187" customWidth="1"/>
    <col min="8204" max="8448" width="9" style="187"/>
    <col min="8449" max="8449" width="3.33203125" style="187" customWidth="1"/>
    <col min="8450" max="8450" width="40.77734375" style="187" customWidth="1"/>
    <col min="8451" max="8451" width="18" style="187" bestFit="1" customWidth="1"/>
    <col min="8452" max="8452" width="10.109375" style="187" customWidth="1"/>
    <col min="8453" max="8453" width="11.33203125" style="187" customWidth="1"/>
    <col min="8454" max="8454" width="10.33203125" style="187" customWidth="1"/>
    <col min="8455" max="8455" width="11.44140625" style="187" customWidth="1"/>
    <col min="8456" max="8456" width="12.33203125" style="187" customWidth="1"/>
    <col min="8457" max="8457" width="11.6640625" style="187" customWidth="1"/>
    <col min="8458" max="8458" width="11.21875" style="187" customWidth="1"/>
    <col min="8459" max="8459" width="27.6640625" style="187" customWidth="1"/>
    <col min="8460" max="8704" width="9" style="187"/>
    <col min="8705" max="8705" width="3.33203125" style="187" customWidth="1"/>
    <col min="8706" max="8706" width="40.77734375" style="187" customWidth="1"/>
    <col min="8707" max="8707" width="18" style="187" bestFit="1" customWidth="1"/>
    <col min="8708" max="8708" width="10.109375" style="187" customWidth="1"/>
    <col min="8709" max="8709" width="11.33203125" style="187" customWidth="1"/>
    <col min="8710" max="8710" width="10.33203125" style="187" customWidth="1"/>
    <col min="8711" max="8711" width="11.44140625" style="187" customWidth="1"/>
    <col min="8712" max="8712" width="12.33203125" style="187" customWidth="1"/>
    <col min="8713" max="8713" width="11.6640625" style="187" customWidth="1"/>
    <col min="8714" max="8714" width="11.21875" style="187" customWidth="1"/>
    <col min="8715" max="8715" width="27.6640625" style="187" customWidth="1"/>
    <col min="8716" max="8960" width="9" style="187"/>
    <col min="8961" max="8961" width="3.33203125" style="187" customWidth="1"/>
    <col min="8962" max="8962" width="40.77734375" style="187" customWidth="1"/>
    <col min="8963" max="8963" width="18" style="187" bestFit="1" customWidth="1"/>
    <col min="8964" max="8964" width="10.109375" style="187" customWidth="1"/>
    <col min="8965" max="8965" width="11.33203125" style="187" customWidth="1"/>
    <col min="8966" max="8966" width="10.33203125" style="187" customWidth="1"/>
    <col min="8967" max="8967" width="11.44140625" style="187" customWidth="1"/>
    <col min="8968" max="8968" width="12.33203125" style="187" customWidth="1"/>
    <col min="8969" max="8969" width="11.6640625" style="187" customWidth="1"/>
    <col min="8970" max="8970" width="11.21875" style="187" customWidth="1"/>
    <col min="8971" max="8971" width="27.6640625" style="187" customWidth="1"/>
    <col min="8972" max="9216" width="9" style="187"/>
    <col min="9217" max="9217" width="3.33203125" style="187" customWidth="1"/>
    <col min="9218" max="9218" width="40.77734375" style="187" customWidth="1"/>
    <col min="9219" max="9219" width="18" style="187" bestFit="1" customWidth="1"/>
    <col min="9220" max="9220" width="10.109375" style="187" customWidth="1"/>
    <col min="9221" max="9221" width="11.33203125" style="187" customWidth="1"/>
    <col min="9222" max="9222" width="10.33203125" style="187" customWidth="1"/>
    <col min="9223" max="9223" width="11.44140625" style="187" customWidth="1"/>
    <col min="9224" max="9224" width="12.33203125" style="187" customWidth="1"/>
    <col min="9225" max="9225" width="11.6640625" style="187" customWidth="1"/>
    <col min="9226" max="9226" width="11.21875" style="187" customWidth="1"/>
    <col min="9227" max="9227" width="27.6640625" style="187" customWidth="1"/>
    <col min="9228" max="9472" width="9" style="187"/>
    <col min="9473" max="9473" width="3.33203125" style="187" customWidth="1"/>
    <col min="9474" max="9474" width="40.77734375" style="187" customWidth="1"/>
    <col min="9475" max="9475" width="18" style="187" bestFit="1" customWidth="1"/>
    <col min="9476" max="9476" width="10.109375" style="187" customWidth="1"/>
    <col min="9477" max="9477" width="11.33203125" style="187" customWidth="1"/>
    <col min="9478" max="9478" width="10.33203125" style="187" customWidth="1"/>
    <col min="9479" max="9479" width="11.44140625" style="187" customWidth="1"/>
    <col min="9480" max="9480" width="12.33203125" style="187" customWidth="1"/>
    <col min="9481" max="9481" width="11.6640625" style="187" customWidth="1"/>
    <col min="9482" max="9482" width="11.21875" style="187" customWidth="1"/>
    <col min="9483" max="9483" width="27.6640625" style="187" customWidth="1"/>
    <col min="9484" max="9728" width="9" style="187"/>
    <col min="9729" max="9729" width="3.33203125" style="187" customWidth="1"/>
    <col min="9730" max="9730" width="40.77734375" style="187" customWidth="1"/>
    <col min="9731" max="9731" width="18" style="187" bestFit="1" customWidth="1"/>
    <col min="9732" max="9732" width="10.109375" style="187" customWidth="1"/>
    <col min="9733" max="9733" width="11.33203125" style="187" customWidth="1"/>
    <col min="9734" max="9734" width="10.33203125" style="187" customWidth="1"/>
    <col min="9735" max="9735" width="11.44140625" style="187" customWidth="1"/>
    <col min="9736" max="9736" width="12.33203125" style="187" customWidth="1"/>
    <col min="9737" max="9737" width="11.6640625" style="187" customWidth="1"/>
    <col min="9738" max="9738" width="11.21875" style="187" customWidth="1"/>
    <col min="9739" max="9739" width="27.6640625" style="187" customWidth="1"/>
    <col min="9740" max="9984" width="9" style="187"/>
    <col min="9985" max="9985" width="3.33203125" style="187" customWidth="1"/>
    <col min="9986" max="9986" width="40.77734375" style="187" customWidth="1"/>
    <col min="9987" max="9987" width="18" style="187" bestFit="1" customWidth="1"/>
    <col min="9988" max="9988" width="10.109375" style="187" customWidth="1"/>
    <col min="9989" max="9989" width="11.33203125" style="187" customWidth="1"/>
    <col min="9990" max="9990" width="10.33203125" style="187" customWidth="1"/>
    <col min="9991" max="9991" width="11.44140625" style="187" customWidth="1"/>
    <col min="9992" max="9992" width="12.33203125" style="187" customWidth="1"/>
    <col min="9993" max="9993" width="11.6640625" style="187" customWidth="1"/>
    <col min="9994" max="9994" width="11.21875" style="187" customWidth="1"/>
    <col min="9995" max="9995" width="27.6640625" style="187" customWidth="1"/>
    <col min="9996" max="10240" width="9" style="187"/>
    <col min="10241" max="10241" width="3.33203125" style="187" customWidth="1"/>
    <col min="10242" max="10242" width="40.77734375" style="187" customWidth="1"/>
    <col min="10243" max="10243" width="18" style="187" bestFit="1" customWidth="1"/>
    <col min="10244" max="10244" width="10.109375" style="187" customWidth="1"/>
    <col min="10245" max="10245" width="11.33203125" style="187" customWidth="1"/>
    <col min="10246" max="10246" width="10.33203125" style="187" customWidth="1"/>
    <col min="10247" max="10247" width="11.44140625" style="187" customWidth="1"/>
    <col min="10248" max="10248" width="12.33203125" style="187" customWidth="1"/>
    <col min="10249" max="10249" width="11.6640625" style="187" customWidth="1"/>
    <col min="10250" max="10250" width="11.21875" style="187" customWidth="1"/>
    <col min="10251" max="10251" width="27.6640625" style="187" customWidth="1"/>
    <col min="10252" max="10496" width="9" style="187"/>
    <col min="10497" max="10497" width="3.33203125" style="187" customWidth="1"/>
    <col min="10498" max="10498" width="40.77734375" style="187" customWidth="1"/>
    <col min="10499" max="10499" width="18" style="187" bestFit="1" customWidth="1"/>
    <col min="10500" max="10500" width="10.109375" style="187" customWidth="1"/>
    <col min="10501" max="10501" width="11.33203125" style="187" customWidth="1"/>
    <col min="10502" max="10502" width="10.33203125" style="187" customWidth="1"/>
    <col min="10503" max="10503" width="11.44140625" style="187" customWidth="1"/>
    <col min="10504" max="10504" width="12.33203125" style="187" customWidth="1"/>
    <col min="10505" max="10505" width="11.6640625" style="187" customWidth="1"/>
    <col min="10506" max="10506" width="11.21875" style="187" customWidth="1"/>
    <col min="10507" max="10507" width="27.6640625" style="187" customWidth="1"/>
    <col min="10508" max="10752" width="9" style="187"/>
    <col min="10753" max="10753" width="3.33203125" style="187" customWidth="1"/>
    <col min="10754" max="10754" width="40.77734375" style="187" customWidth="1"/>
    <col min="10755" max="10755" width="18" style="187" bestFit="1" customWidth="1"/>
    <col min="10756" max="10756" width="10.109375" style="187" customWidth="1"/>
    <col min="10757" max="10757" width="11.33203125" style="187" customWidth="1"/>
    <col min="10758" max="10758" width="10.33203125" style="187" customWidth="1"/>
    <col min="10759" max="10759" width="11.44140625" style="187" customWidth="1"/>
    <col min="10760" max="10760" width="12.33203125" style="187" customWidth="1"/>
    <col min="10761" max="10761" width="11.6640625" style="187" customWidth="1"/>
    <col min="10762" max="10762" width="11.21875" style="187" customWidth="1"/>
    <col min="10763" max="10763" width="27.6640625" style="187" customWidth="1"/>
    <col min="10764" max="11008" width="9" style="187"/>
    <col min="11009" max="11009" width="3.33203125" style="187" customWidth="1"/>
    <col min="11010" max="11010" width="40.77734375" style="187" customWidth="1"/>
    <col min="11011" max="11011" width="18" style="187" bestFit="1" customWidth="1"/>
    <col min="11012" max="11012" width="10.109375" style="187" customWidth="1"/>
    <col min="11013" max="11013" width="11.33203125" style="187" customWidth="1"/>
    <col min="11014" max="11014" width="10.33203125" style="187" customWidth="1"/>
    <col min="11015" max="11015" width="11.44140625" style="187" customWidth="1"/>
    <col min="11016" max="11016" width="12.33203125" style="187" customWidth="1"/>
    <col min="11017" max="11017" width="11.6640625" style="187" customWidth="1"/>
    <col min="11018" max="11018" width="11.21875" style="187" customWidth="1"/>
    <col min="11019" max="11019" width="27.6640625" style="187" customWidth="1"/>
    <col min="11020" max="11264" width="9" style="187"/>
    <col min="11265" max="11265" width="3.33203125" style="187" customWidth="1"/>
    <col min="11266" max="11266" width="40.77734375" style="187" customWidth="1"/>
    <col min="11267" max="11267" width="18" style="187" bestFit="1" customWidth="1"/>
    <col min="11268" max="11268" width="10.109375" style="187" customWidth="1"/>
    <col min="11269" max="11269" width="11.33203125" style="187" customWidth="1"/>
    <col min="11270" max="11270" width="10.33203125" style="187" customWidth="1"/>
    <col min="11271" max="11271" width="11.44140625" style="187" customWidth="1"/>
    <col min="11272" max="11272" width="12.33203125" style="187" customWidth="1"/>
    <col min="11273" max="11273" width="11.6640625" style="187" customWidth="1"/>
    <col min="11274" max="11274" width="11.21875" style="187" customWidth="1"/>
    <col min="11275" max="11275" width="27.6640625" style="187" customWidth="1"/>
    <col min="11276" max="11520" width="9" style="187"/>
    <col min="11521" max="11521" width="3.33203125" style="187" customWidth="1"/>
    <col min="11522" max="11522" width="40.77734375" style="187" customWidth="1"/>
    <col min="11523" max="11523" width="18" style="187" bestFit="1" customWidth="1"/>
    <col min="11524" max="11524" width="10.109375" style="187" customWidth="1"/>
    <col min="11525" max="11525" width="11.33203125" style="187" customWidth="1"/>
    <col min="11526" max="11526" width="10.33203125" style="187" customWidth="1"/>
    <col min="11527" max="11527" width="11.44140625" style="187" customWidth="1"/>
    <col min="11528" max="11528" width="12.33203125" style="187" customWidth="1"/>
    <col min="11529" max="11529" width="11.6640625" style="187" customWidth="1"/>
    <col min="11530" max="11530" width="11.21875" style="187" customWidth="1"/>
    <col min="11531" max="11531" width="27.6640625" style="187" customWidth="1"/>
    <col min="11532" max="11776" width="9" style="187"/>
    <col min="11777" max="11777" width="3.33203125" style="187" customWidth="1"/>
    <col min="11778" max="11778" width="40.77734375" style="187" customWidth="1"/>
    <col min="11779" max="11779" width="18" style="187" bestFit="1" customWidth="1"/>
    <col min="11780" max="11780" width="10.109375" style="187" customWidth="1"/>
    <col min="11781" max="11781" width="11.33203125" style="187" customWidth="1"/>
    <col min="11782" max="11782" width="10.33203125" style="187" customWidth="1"/>
    <col min="11783" max="11783" width="11.44140625" style="187" customWidth="1"/>
    <col min="11784" max="11784" width="12.33203125" style="187" customWidth="1"/>
    <col min="11785" max="11785" width="11.6640625" style="187" customWidth="1"/>
    <col min="11786" max="11786" width="11.21875" style="187" customWidth="1"/>
    <col min="11787" max="11787" width="27.6640625" style="187" customWidth="1"/>
    <col min="11788" max="12032" width="9" style="187"/>
    <col min="12033" max="12033" width="3.33203125" style="187" customWidth="1"/>
    <col min="12034" max="12034" width="40.77734375" style="187" customWidth="1"/>
    <col min="12035" max="12035" width="18" style="187" bestFit="1" customWidth="1"/>
    <col min="12036" max="12036" width="10.109375" style="187" customWidth="1"/>
    <col min="12037" max="12037" width="11.33203125" style="187" customWidth="1"/>
    <col min="12038" max="12038" width="10.33203125" style="187" customWidth="1"/>
    <col min="12039" max="12039" width="11.44140625" style="187" customWidth="1"/>
    <col min="12040" max="12040" width="12.33203125" style="187" customWidth="1"/>
    <col min="12041" max="12041" width="11.6640625" style="187" customWidth="1"/>
    <col min="12042" max="12042" width="11.21875" style="187" customWidth="1"/>
    <col min="12043" max="12043" width="27.6640625" style="187" customWidth="1"/>
    <col min="12044" max="12288" width="9" style="187"/>
    <col min="12289" max="12289" width="3.33203125" style="187" customWidth="1"/>
    <col min="12290" max="12290" width="40.77734375" style="187" customWidth="1"/>
    <col min="12291" max="12291" width="18" style="187" bestFit="1" customWidth="1"/>
    <col min="12292" max="12292" width="10.109375" style="187" customWidth="1"/>
    <col min="12293" max="12293" width="11.33203125" style="187" customWidth="1"/>
    <col min="12294" max="12294" width="10.33203125" style="187" customWidth="1"/>
    <col min="12295" max="12295" width="11.44140625" style="187" customWidth="1"/>
    <col min="12296" max="12296" width="12.33203125" style="187" customWidth="1"/>
    <col min="12297" max="12297" width="11.6640625" style="187" customWidth="1"/>
    <col min="12298" max="12298" width="11.21875" style="187" customWidth="1"/>
    <col min="12299" max="12299" width="27.6640625" style="187" customWidth="1"/>
    <col min="12300" max="12544" width="9" style="187"/>
    <col min="12545" max="12545" width="3.33203125" style="187" customWidth="1"/>
    <col min="12546" max="12546" width="40.77734375" style="187" customWidth="1"/>
    <col min="12547" max="12547" width="18" style="187" bestFit="1" customWidth="1"/>
    <col min="12548" max="12548" width="10.109375" style="187" customWidth="1"/>
    <col min="12549" max="12549" width="11.33203125" style="187" customWidth="1"/>
    <col min="12550" max="12550" width="10.33203125" style="187" customWidth="1"/>
    <col min="12551" max="12551" width="11.44140625" style="187" customWidth="1"/>
    <col min="12552" max="12552" width="12.33203125" style="187" customWidth="1"/>
    <col min="12553" max="12553" width="11.6640625" style="187" customWidth="1"/>
    <col min="12554" max="12554" width="11.21875" style="187" customWidth="1"/>
    <col min="12555" max="12555" width="27.6640625" style="187" customWidth="1"/>
    <col min="12556" max="12800" width="9" style="187"/>
    <col min="12801" max="12801" width="3.33203125" style="187" customWidth="1"/>
    <col min="12802" max="12802" width="40.77734375" style="187" customWidth="1"/>
    <col min="12803" max="12803" width="18" style="187" bestFit="1" customWidth="1"/>
    <col min="12804" max="12804" width="10.109375" style="187" customWidth="1"/>
    <col min="12805" max="12805" width="11.33203125" style="187" customWidth="1"/>
    <col min="12806" max="12806" width="10.33203125" style="187" customWidth="1"/>
    <col min="12807" max="12807" width="11.44140625" style="187" customWidth="1"/>
    <col min="12808" max="12808" width="12.33203125" style="187" customWidth="1"/>
    <col min="12809" max="12809" width="11.6640625" style="187" customWidth="1"/>
    <col min="12810" max="12810" width="11.21875" style="187" customWidth="1"/>
    <col min="12811" max="12811" width="27.6640625" style="187" customWidth="1"/>
    <col min="12812" max="13056" width="9" style="187"/>
    <col min="13057" max="13057" width="3.33203125" style="187" customWidth="1"/>
    <col min="13058" max="13058" width="40.77734375" style="187" customWidth="1"/>
    <col min="13059" max="13059" width="18" style="187" bestFit="1" customWidth="1"/>
    <col min="13060" max="13060" width="10.109375" style="187" customWidth="1"/>
    <col min="13061" max="13061" width="11.33203125" style="187" customWidth="1"/>
    <col min="13062" max="13062" width="10.33203125" style="187" customWidth="1"/>
    <col min="13063" max="13063" width="11.44140625" style="187" customWidth="1"/>
    <col min="13064" max="13064" width="12.33203125" style="187" customWidth="1"/>
    <col min="13065" max="13065" width="11.6640625" style="187" customWidth="1"/>
    <col min="13066" max="13066" width="11.21875" style="187" customWidth="1"/>
    <col min="13067" max="13067" width="27.6640625" style="187" customWidth="1"/>
    <col min="13068" max="13312" width="9" style="187"/>
    <col min="13313" max="13313" width="3.33203125" style="187" customWidth="1"/>
    <col min="13314" max="13314" width="40.77734375" style="187" customWidth="1"/>
    <col min="13315" max="13315" width="18" style="187" bestFit="1" customWidth="1"/>
    <col min="13316" max="13316" width="10.109375" style="187" customWidth="1"/>
    <col min="13317" max="13317" width="11.33203125" style="187" customWidth="1"/>
    <col min="13318" max="13318" width="10.33203125" style="187" customWidth="1"/>
    <col min="13319" max="13319" width="11.44140625" style="187" customWidth="1"/>
    <col min="13320" max="13320" width="12.33203125" style="187" customWidth="1"/>
    <col min="13321" max="13321" width="11.6640625" style="187" customWidth="1"/>
    <col min="13322" max="13322" width="11.21875" style="187" customWidth="1"/>
    <col min="13323" max="13323" width="27.6640625" style="187" customWidth="1"/>
    <col min="13324" max="13568" width="9" style="187"/>
    <col min="13569" max="13569" width="3.33203125" style="187" customWidth="1"/>
    <col min="13570" max="13570" width="40.77734375" style="187" customWidth="1"/>
    <col min="13571" max="13571" width="18" style="187" bestFit="1" customWidth="1"/>
    <col min="13572" max="13572" width="10.109375" style="187" customWidth="1"/>
    <col min="13573" max="13573" width="11.33203125" style="187" customWidth="1"/>
    <col min="13574" max="13574" width="10.33203125" style="187" customWidth="1"/>
    <col min="13575" max="13575" width="11.44140625" style="187" customWidth="1"/>
    <col min="13576" max="13576" width="12.33203125" style="187" customWidth="1"/>
    <col min="13577" max="13577" width="11.6640625" style="187" customWidth="1"/>
    <col min="13578" max="13578" width="11.21875" style="187" customWidth="1"/>
    <col min="13579" max="13579" width="27.6640625" style="187" customWidth="1"/>
    <col min="13580" max="13824" width="9" style="187"/>
    <col min="13825" max="13825" width="3.33203125" style="187" customWidth="1"/>
    <col min="13826" max="13826" width="40.77734375" style="187" customWidth="1"/>
    <col min="13827" max="13827" width="18" style="187" bestFit="1" customWidth="1"/>
    <col min="13828" max="13828" width="10.109375" style="187" customWidth="1"/>
    <col min="13829" max="13829" width="11.33203125" style="187" customWidth="1"/>
    <col min="13830" max="13830" width="10.33203125" style="187" customWidth="1"/>
    <col min="13831" max="13831" width="11.44140625" style="187" customWidth="1"/>
    <col min="13832" max="13832" width="12.33203125" style="187" customWidth="1"/>
    <col min="13833" max="13833" width="11.6640625" style="187" customWidth="1"/>
    <col min="13834" max="13834" width="11.21875" style="187" customWidth="1"/>
    <col min="13835" max="13835" width="27.6640625" style="187" customWidth="1"/>
    <col min="13836" max="14080" width="9" style="187"/>
    <col min="14081" max="14081" width="3.33203125" style="187" customWidth="1"/>
    <col min="14082" max="14082" width="40.77734375" style="187" customWidth="1"/>
    <col min="14083" max="14083" width="18" style="187" bestFit="1" customWidth="1"/>
    <col min="14084" max="14084" width="10.109375" style="187" customWidth="1"/>
    <col min="14085" max="14085" width="11.33203125" style="187" customWidth="1"/>
    <col min="14086" max="14086" width="10.33203125" style="187" customWidth="1"/>
    <col min="14087" max="14087" width="11.44140625" style="187" customWidth="1"/>
    <col min="14088" max="14088" width="12.33203125" style="187" customWidth="1"/>
    <col min="14089" max="14089" width="11.6640625" style="187" customWidth="1"/>
    <col min="14090" max="14090" width="11.21875" style="187" customWidth="1"/>
    <col min="14091" max="14091" width="27.6640625" style="187" customWidth="1"/>
    <col min="14092" max="14336" width="9" style="187"/>
    <col min="14337" max="14337" width="3.33203125" style="187" customWidth="1"/>
    <col min="14338" max="14338" width="40.77734375" style="187" customWidth="1"/>
    <col min="14339" max="14339" width="18" style="187" bestFit="1" customWidth="1"/>
    <col min="14340" max="14340" width="10.109375" style="187" customWidth="1"/>
    <col min="14341" max="14341" width="11.33203125" style="187" customWidth="1"/>
    <col min="14342" max="14342" width="10.33203125" style="187" customWidth="1"/>
    <col min="14343" max="14343" width="11.44140625" style="187" customWidth="1"/>
    <col min="14344" max="14344" width="12.33203125" style="187" customWidth="1"/>
    <col min="14345" max="14345" width="11.6640625" style="187" customWidth="1"/>
    <col min="14346" max="14346" width="11.21875" style="187" customWidth="1"/>
    <col min="14347" max="14347" width="27.6640625" style="187" customWidth="1"/>
    <col min="14348" max="14592" width="9" style="187"/>
    <col min="14593" max="14593" width="3.33203125" style="187" customWidth="1"/>
    <col min="14594" max="14594" width="40.77734375" style="187" customWidth="1"/>
    <col min="14595" max="14595" width="18" style="187" bestFit="1" customWidth="1"/>
    <col min="14596" max="14596" width="10.109375" style="187" customWidth="1"/>
    <col min="14597" max="14597" width="11.33203125" style="187" customWidth="1"/>
    <col min="14598" max="14598" width="10.33203125" style="187" customWidth="1"/>
    <col min="14599" max="14599" width="11.44140625" style="187" customWidth="1"/>
    <col min="14600" max="14600" width="12.33203125" style="187" customWidth="1"/>
    <col min="14601" max="14601" width="11.6640625" style="187" customWidth="1"/>
    <col min="14602" max="14602" width="11.21875" style="187" customWidth="1"/>
    <col min="14603" max="14603" width="27.6640625" style="187" customWidth="1"/>
    <col min="14604" max="14848" width="9" style="187"/>
    <col min="14849" max="14849" width="3.33203125" style="187" customWidth="1"/>
    <col min="14850" max="14850" width="40.77734375" style="187" customWidth="1"/>
    <col min="14851" max="14851" width="18" style="187" bestFit="1" customWidth="1"/>
    <col min="14852" max="14852" width="10.109375" style="187" customWidth="1"/>
    <col min="14853" max="14853" width="11.33203125" style="187" customWidth="1"/>
    <col min="14854" max="14854" width="10.33203125" style="187" customWidth="1"/>
    <col min="14855" max="14855" width="11.44140625" style="187" customWidth="1"/>
    <col min="14856" max="14856" width="12.33203125" style="187" customWidth="1"/>
    <col min="14857" max="14857" width="11.6640625" style="187" customWidth="1"/>
    <col min="14858" max="14858" width="11.21875" style="187" customWidth="1"/>
    <col min="14859" max="14859" width="27.6640625" style="187" customWidth="1"/>
    <col min="14860" max="15104" width="9" style="187"/>
    <col min="15105" max="15105" width="3.33203125" style="187" customWidth="1"/>
    <col min="15106" max="15106" width="40.77734375" style="187" customWidth="1"/>
    <col min="15107" max="15107" width="18" style="187" bestFit="1" customWidth="1"/>
    <col min="15108" max="15108" width="10.109375" style="187" customWidth="1"/>
    <col min="15109" max="15109" width="11.33203125" style="187" customWidth="1"/>
    <col min="15110" max="15110" width="10.33203125" style="187" customWidth="1"/>
    <col min="15111" max="15111" width="11.44140625" style="187" customWidth="1"/>
    <col min="15112" max="15112" width="12.33203125" style="187" customWidth="1"/>
    <col min="15113" max="15113" width="11.6640625" style="187" customWidth="1"/>
    <col min="15114" max="15114" width="11.21875" style="187" customWidth="1"/>
    <col min="15115" max="15115" width="27.6640625" style="187" customWidth="1"/>
    <col min="15116" max="15360" width="9" style="187"/>
    <col min="15361" max="15361" width="3.33203125" style="187" customWidth="1"/>
    <col min="15362" max="15362" width="40.77734375" style="187" customWidth="1"/>
    <col min="15363" max="15363" width="18" style="187" bestFit="1" customWidth="1"/>
    <col min="15364" max="15364" width="10.109375" style="187" customWidth="1"/>
    <col min="15365" max="15365" width="11.33203125" style="187" customWidth="1"/>
    <col min="15366" max="15366" width="10.33203125" style="187" customWidth="1"/>
    <col min="15367" max="15367" width="11.44140625" style="187" customWidth="1"/>
    <col min="15368" max="15368" width="12.33203125" style="187" customWidth="1"/>
    <col min="15369" max="15369" width="11.6640625" style="187" customWidth="1"/>
    <col min="15370" max="15370" width="11.21875" style="187" customWidth="1"/>
    <col min="15371" max="15371" width="27.6640625" style="187" customWidth="1"/>
    <col min="15372" max="15616" width="9" style="187"/>
    <col min="15617" max="15617" width="3.33203125" style="187" customWidth="1"/>
    <col min="15618" max="15618" width="40.77734375" style="187" customWidth="1"/>
    <col min="15619" max="15619" width="18" style="187" bestFit="1" customWidth="1"/>
    <col min="15620" max="15620" width="10.109375" style="187" customWidth="1"/>
    <col min="15621" max="15621" width="11.33203125" style="187" customWidth="1"/>
    <col min="15622" max="15622" width="10.33203125" style="187" customWidth="1"/>
    <col min="15623" max="15623" width="11.44140625" style="187" customWidth="1"/>
    <col min="15624" max="15624" width="12.33203125" style="187" customWidth="1"/>
    <col min="15625" max="15625" width="11.6640625" style="187" customWidth="1"/>
    <col min="15626" max="15626" width="11.21875" style="187" customWidth="1"/>
    <col min="15627" max="15627" width="27.6640625" style="187" customWidth="1"/>
    <col min="15628" max="15872" width="9" style="187"/>
    <col min="15873" max="15873" width="3.33203125" style="187" customWidth="1"/>
    <col min="15874" max="15874" width="40.77734375" style="187" customWidth="1"/>
    <col min="15875" max="15875" width="18" style="187" bestFit="1" customWidth="1"/>
    <col min="15876" max="15876" width="10.109375" style="187" customWidth="1"/>
    <col min="15877" max="15877" width="11.33203125" style="187" customWidth="1"/>
    <col min="15878" max="15878" width="10.33203125" style="187" customWidth="1"/>
    <col min="15879" max="15879" width="11.44140625" style="187" customWidth="1"/>
    <col min="15880" max="15880" width="12.33203125" style="187" customWidth="1"/>
    <col min="15881" max="15881" width="11.6640625" style="187" customWidth="1"/>
    <col min="15882" max="15882" width="11.21875" style="187" customWidth="1"/>
    <col min="15883" max="15883" width="27.6640625" style="187" customWidth="1"/>
    <col min="15884" max="16128" width="9" style="187"/>
    <col min="16129" max="16129" width="3.33203125" style="187" customWidth="1"/>
    <col min="16130" max="16130" width="40.77734375" style="187" customWidth="1"/>
    <col min="16131" max="16131" width="18" style="187" bestFit="1" customWidth="1"/>
    <col min="16132" max="16132" width="10.109375" style="187" customWidth="1"/>
    <col min="16133" max="16133" width="11.33203125" style="187" customWidth="1"/>
    <col min="16134" max="16134" width="10.33203125" style="187" customWidth="1"/>
    <col min="16135" max="16135" width="11.44140625" style="187" customWidth="1"/>
    <col min="16136" max="16136" width="12.33203125" style="187" customWidth="1"/>
    <col min="16137" max="16137" width="11.6640625" style="187" customWidth="1"/>
    <col min="16138" max="16138" width="11.21875" style="187" customWidth="1"/>
    <col min="16139" max="16139" width="27.6640625" style="187" customWidth="1"/>
    <col min="16140" max="16381" width="9" style="187"/>
    <col min="16382" max="16384" width="9" style="187" customWidth="1"/>
  </cols>
  <sheetData>
    <row r="1" spans="1:13">
      <c r="A1" s="444" t="s">
        <v>428</v>
      </c>
      <c r="B1" s="444"/>
      <c r="C1" s="444"/>
      <c r="D1" s="444"/>
      <c r="E1" s="444"/>
      <c r="F1" s="444"/>
      <c r="G1" s="444"/>
      <c r="H1" s="444"/>
      <c r="I1" s="444"/>
      <c r="J1" s="444"/>
    </row>
    <row r="2" spans="1:13" ht="24.75" customHeight="1">
      <c r="A2" s="1092" t="s">
        <v>429</v>
      </c>
      <c r="B2" s="1092"/>
      <c r="C2" s="1092"/>
      <c r="D2" s="1092"/>
      <c r="E2" s="1092"/>
      <c r="F2" s="1092"/>
      <c r="G2" s="1092"/>
      <c r="H2" s="1092"/>
      <c r="I2" s="1092"/>
      <c r="J2" s="1092"/>
      <c r="K2" s="1092"/>
    </row>
    <row r="3" spans="1:13" ht="21" customHeight="1">
      <c r="A3" s="1093" t="s">
        <v>787</v>
      </c>
      <c r="B3" s="1094"/>
      <c r="C3" s="1094"/>
      <c r="D3" s="1094"/>
      <c r="E3" s="1094"/>
      <c r="F3" s="1094"/>
      <c r="G3" s="1094"/>
      <c r="H3" s="1094"/>
      <c r="I3" s="1094"/>
      <c r="J3" s="1094"/>
      <c r="K3" s="1094"/>
    </row>
    <row r="4" spans="1:13">
      <c r="A4" s="189"/>
      <c r="B4" s="189"/>
      <c r="C4" s="189"/>
      <c r="D4" s="189"/>
      <c r="E4" s="189"/>
      <c r="F4" s="190"/>
      <c r="G4" s="190"/>
      <c r="H4" s="190"/>
      <c r="I4" s="189"/>
      <c r="J4" s="189"/>
      <c r="K4" s="189"/>
    </row>
    <row r="5" spans="1:13" s="192" customFormat="1" ht="21.75" customHeight="1">
      <c r="A5" s="1091" t="s">
        <v>142</v>
      </c>
      <c r="B5" s="1091" t="s">
        <v>89</v>
      </c>
      <c r="C5" s="1091" t="s">
        <v>430</v>
      </c>
      <c r="D5" s="1078" t="s">
        <v>75</v>
      </c>
      <c r="E5" s="1078" t="s">
        <v>76</v>
      </c>
      <c r="F5" s="1078"/>
      <c r="G5" s="1079" t="s">
        <v>77</v>
      </c>
      <c r="H5" s="1061" t="s">
        <v>12</v>
      </c>
      <c r="I5" s="1061"/>
      <c r="J5" s="1061"/>
      <c r="K5" s="1091" t="s">
        <v>15</v>
      </c>
      <c r="L5" s="191"/>
      <c r="M5" s="191"/>
    </row>
    <row r="6" spans="1:13" s="192" customFormat="1" ht="47.25" customHeight="1">
      <c r="A6" s="1091"/>
      <c r="B6" s="1091"/>
      <c r="C6" s="1091"/>
      <c r="D6" s="1078"/>
      <c r="E6" s="715" t="s">
        <v>24</v>
      </c>
      <c r="F6" s="716" t="s">
        <v>14</v>
      </c>
      <c r="G6" s="1079"/>
      <c r="H6" s="716" t="s">
        <v>78</v>
      </c>
      <c r="I6" s="716" t="s">
        <v>79</v>
      </c>
      <c r="J6" s="716" t="s">
        <v>91</v>
      </c>
      <c r="K6" s="1091"/>
      <c r="L6" s="191"/>
      <c r="M6" s="191"/>
    </row>
    <row r="7" spans="1:13" ht="22.5" hidden="1" customHeight="1">
      <c r="A7" s="392" t="s">
        <v>431</v>
      </c>
      <c r="B7" s="393" t="s">
        <v>432</v>
      </c>
      <c r="C7" s="394"/>
      <c r="D7" s="395"/>
      <c r="E7" s="395"/>
      <c r="F7" s="396"/>
      <c r="G7" s="396"/>
      <c r="H7" s="396"/>
      <c r="I7" s="395"/>
      <c r="J7" s="397"/>
      <c r="K7" s="395"/>
    </row>
    <row r="8" spans="1:13" ht="21.75" hidden="1" customHeight="1">
      <c r="A8" s="398" t="s">
        <v>92</v>
      </c>
      <c r="B8" s="399" t="s">
        <v>433</v>
      </c>
      <c r="C8" s="398"/>
      <c r="D8" s="400"/>
      <c r="E8" s="400"/>
      <c r="F8" s="401"/>
      <c r="G8" s="401"/>
      <c r="H8" s="401"/>
      <c r="I8" s="400"/>
      <c r="J8" s="402"/>
      <c r="K8" s="400"/>
    </row>
    <row r="9" spans="1:13" ht="21.75" hidden="1" customHeight="1">
      <c r="A9" s="403">
        <v>1</v>
      </c>
      <c r="B9" s="404" t="s">
        <v>434</v>
      </c>
      <c r="C9" s="403" t="s">
        <v>435</v>
      </c>
      <c r="D9" s="405"/>
      <c r="E9" s="405"/>
      <c r="F9" s="405"/>
      <c r="G9" s="405"/>
      <c r="H9" s="405"/>
      <c r="I9" s="406"/>
      <c r="J9" s="406"/>
      <c r="K9" s="407"/>
    </row>
    <row r="10" spans="1:13" ht="21.75" hidden="1" customHeight="1">
      <c r="A10" s="403">
        <v>2</v>
      </c>
      <c r="B10" s="404" t="s">
        <v>436</v>
      </c>
      <c r="C10" s="403" t="s">
        <v>0</v>
      </c>
      <c r="D10" s="405"/>
      <c r="E10" s="405"/>
      <c r="F10" s="405"/>
      <c r="G10" s="405"/>
      <c r="H10" s="405"/>
      <c r="I10" s="406"/>
      <c r="J10" s="406"/>
      <c r="K10" s="400"/>
    </row>
    <row r="11" spans="1:13" ht="21.75" hidden="1" customHeight="1">
      <c r="A11" s="403">
        <v>3</v>
      </c>
      <c r="B11" s="404" t="s">
        <v>437</v>
      </c>
      <c r="C11" s="403" t="s">
        <v>0</v>
      </c>
      <c r="D11" s="405"/>
      <c r="E11" s="405"/>
      <c r="F11" s="405"/>
      <c r="G11" s="405"/>
      <c r="H11" s="405"/>
      <c r="I11" s="406"/>
      <c r="J11" s="406"/>
      <c r="K11" s="400"/>
    </row>
    <row r="12" spans="1:13" ht="21.75" hidden="1" customHeight="1">
      <c r="A12" s="403">
        <v>4</v>
      </c>
      <c r="B12" s="404" t="s">
        <v>438</v>
      </c>
      <c r="C12" s="403" t="s">
        <v>0</v>
      </c>
      <c r="D12" s="405"/>
      <c r="E12" s="405"/>
      <c r="F12" s="405"/>
      <c r="G12" s="405"/>
      <c r="H12" s="405"/>
      <c r="I12" s="406"/>
      <c r="J12" s="406"/>
      <c r="K12" s="407"/>
    </row>
    <row r="13" spans="1:13" ht="21.75" hidden="1" customHeight="1">
      <c r="A13" s="403">
        <v>5</v>
      </c>
      <c r="B13" s="404" t="s">
        <v>439</v>
      </c>
      <c r="C13" s="403" t="s">
        <v>435</v>
      </c>
      <c r="D13" s="336"/>
      <c r="E13" s="336"/>
      <c r="F13" s="408"/>
      <c r="G13" s="408"/>
      <c r="H13" s="408"/>
      <c r="I13" s="409"/>
      <c r="J13" s="410"/>
      <c r="K13" s="400"/>
    </row>
    <row r="14" spans="1:13" s="194" customFormat="1" ht="21.75" hidden="1" customHeight="1">
      <c r="A14" s="411"/>
      <c r="B14" s="412" t="s">
        <v>440</v>
      </c>
      <c r="C14" s="403" t="s">
        <v>435</v>
      </c>
      <c r="D14" s="405"/>
      <c r="E14" s="405"/>
      <c r="F14" s="405"/>
      <c r="G14" s="405"/>
      <c r="H14" s="405"/>
      <c r="I14" s="406"/>
      <c r="J14" s="406"/>
      <c r="K14" s="413"/>
      <c r="L14" s="193"/>
      <c r="M14" s="193"/>
    </row>
    <row r="15" spans="1:13" s="194" customFormat="1" ht="21.75" hidden="1" customHeight="1">
      <c r="A15" s="411"/>
      <c r="B15" s="412" t="s">
        <v>441</v>
      </c>
      <c r="C15" s="403" t="s">
        <v>435</v>
      </c>
      <c r="D15" s="414"/>
      <c r="E15" s="414"/>
      <c r="F15" s="414"/>
      <c r="G15" s="414"/>
      <c r="H15" s="414"/>
      <c r="I15" s="406"/>
      <c r="J15" s="406"/>
      <c r="K15" s="413"/>
      <c r="L15" s="193"/>
      <c r="M15" s="193"/>
    </row>
    <row r="16" spans="1:13" ht="22.5" hidden="1" customHeight="1">
      <c r="A16" s="398" t="s">
        <v>98</v>
      </c>
      <c r="B16" s="399" t="s">
        <v>442</v>
      </c>
      <c r="C16" s="398"/>
      <c r="D16" s="336"/>
      <c r="E16" s="415"/>
      <c r="F16" s="408"/>
      <c r="G16" s="408"/>
      <c r="H16" s="408"/>
      <c r="I16" s="409"/>
      <c r="J16" s="410"/>
      <c r="K16" s="400"/>
    </row>
    <row r="17" spans="1:15" ht="25.5" hidden="1" customHeight="1">
      <c r="A17" s="403">
        <v>1</v>
      </c>
      <c r="B17" s="404" t="s">
        <v>443</v>
      </c>
      <c r="C17" s="403" t="s">
        <v>444</v>
      </c>
      <c r="D17" s="405"/>
      <c r="E17" s="405"/>
      <c r="F17" s="405"/>
      <c r="G17" s="405"/>
      <c r="H17" s="405"/>
      <c r="I17" s="406"/>
      <c r="J17" s="406"/>
      <c r="K17" s="400"/>
      <c r="L17" s="195"/>
      <c r="N17" s="196"/>
    </row>
    <row r="18" spans="1:15" s="194" customFormat="1" ht="22.5" hidden="1" customHeight="1">
      <c r="A18" s="403">
        <v>2</v>
      </c>
      <c r="B18" s="404" t="s">
        <v>445</v>
      </c>
      <c r="C18" s="403" t="s">
        <v>435</v>
      </c>
      <c r="D18" s="405"/>
      <c r="E18" s="405"/>
      <c r="F18" s="405"/>
      <c r="G18" s="405"/>
      <c r="H18" s="405"/>
      <c r="I18" s="406"/>
      <c r="J18" s="406"/>
      <c r="K18" s="413"/>
      <c r="L18" s="193"/>
      <c r="M18" s="193"/>
    </row>
    <row r="19" spans="1:15" ht="24.75" hidden="1" customHeight="1">
      <c r="A19" s="403"/>
      <c r="B19" s="404" t="s">
        <v>446</v>
      </c>
      <c r="C19" s="403" t="s">
        <v>435</v>
      </c>
      <c r="D19" s="405"/>
      <c r="E19" s="405"/>
      <c r="F19" s="405"/>
      <c r="G19" s="405"/>
      <c r="H19" s="405"/>
      <c r="I19" s="406"/>
      <c r="J19" s="406"/>
      <c r="K19" s="416"/>
      <c r="M19" s="197"/>
      <c r="N19" s="197"/>
      <c r="O19" s="188"/>
    </row>
    <row r="20" spans="1:15" ht="25.5" hidden="1" customHeight="1">
      <c r="A20" s="403">
        <v>3</v>
      </c>
      <c r="B20" s="404" t="s">
        <v>447</v>
      </c>
      <c r="C20" s="403" t="s">
        <v>435</v>
      </c>
      <c r="D20" s="405"/>
      <c r="E20" s="405"/>
      <c r="F20" s="405"/>
      <c r="G20" s="405"/>
      <c r="H20" s="405"/>
      <c r="I20" s="406"/>
      <c r="J20" s="406"/>
      <c r="K20" s="400"/>
      <c r="L20" s="191"/>
    </row>
    <row r="21" spans="1:15" s="194" customFormat="1" ht="25.5" hidden="1" customHeight="1">
      <c r="A21" s="403">
        <v>4</v>
      </c>
      <c r="B21" s="404" t="s">
        <v>448</v>
      </c>
      <c r="C21" s="403" t="s">
        <v>0</v>
      </c>
      <c r="D21" s="405"/>
      <c r="E21" s="405"/>
      <c r="F21" s="405"/>
      <c r="G21" s="405"/>
      <c r="H21" s="405"/>
      <c r="I21" s="406"/>
      <c r="J21" s="406"/>
      <c r="K21" s="417"/>
      <c r="L21" s="198"/>
      <c r="M21" s="193"/>
    </row>
    <row r="22" spans="1:15" ht="33" hidden="1" customHeight="1">
      <c r="A22" s="403"/>
      <c r="B22" s="404" t="s">
        <v>449</v>
      </c>
      <c r="C22" s="403" t="s">
        <v>0</v>
      </c>
      <c r="D22" s="336"/>
      <c r="E22" s="414"/>
      <c r="F22" s="408"/>
      <c r="G22" s="408"/>
      <c r="H22" s="408"/>
      <c r="I22" s="409"/>
      <c r="J22" s="410"/>
      <c r="K22" s="400"/>
    </row>
    <row r="23" spans="1:15" ht="21" hidden="1" customHeight="1">
      <c r="A23" s="403">
        <v>5</v>
      </c>
      <c r="B23" s="404" t="s">
        <v>450</v>
      </c>
      <c r="C23" s="403" t="s">
        <v>435</v>
      </c>
      <c r="D23" s="405"/>
      <c r="E23" s="405"/>
      <c r="F23" s="405"/>
      <c r="G23" s="405"/>
      <c r="H23" s="405"/>
      <c r="I23" s="406"/>
      <c r="J23" s="406"/>
      <c r="K23" s="400"/>
    </row>
    <row r="24" spans="1:15" ht="21" hidden="1" customHeight="1">
      <c r="A24" s="403">
        <v>7</v>
      </c>
      <c r="B24" s="404" t="s">
        <v>451</v>
      </c>
      <c r="C24" s="403" t="s">
        <v>11</v>
      </c>
      <c r="D24" s="405"/>
      <c r="E24" s="405"/>
      <c r="F24" s="405"/>
      <c r="G24" s="405"/>
      <c r="H24" s="405"/>
      <c r="I24" s="406"/>
      <c r="J24" s="406"/>
      <c r="K24" s="400"/>
    </row>
    <row r="25" spans="1:15" ht="25.5" hidden="1" customHeight="1">
      <c r="A25" s="403">
        <v>8</v>
      </c>
      <c r="B25" s="404" t="s">
        <v>452</v>
      </c>
      <c r="C25" s="403" t="s">
        <v>453</v>
      </c>
      <c r="D25" s="405"/>
      <c r="E25" s="405"/>
      <c r="F25" s="405"/>
      <c r="G25" s="405"/>
      <c r="H25" s="405"/>
      <c r="I25" s="406"/>
      <c r="J25" s="406"/>
      <c r="K25" s="400"/>
    </row>
    <row r="26" spans="1:15" ht="24" hidden="1" customHeight="1">
      <c r="A26" s="403">
        <v>9</v>
      </c>
      <c r="B26" s="404" t="s">
        <v>454</v>
      </c>
      <c r="C26" s="403" t="s">
        <v>0</v>
      </c>
      <c r="D26" s="405"/>
      <c r="E26" s="405"/>
      <c r="F26" s="405"/>
      <c r="G26" s="405"/>
      <c r="H26" s="405"/>
      <c r="I26" s="406"/>
      <c r="J26" s="406"/>
      <c r="K26" s="400"/>
    </row>
    <row r="27" spans="1:15" ht="24.75" hidden="1" customHeight="1">
      <c r="A27" s="403">
        <v>10</v>
      </c>
      <c r="B27" s="404" t="s">
        <v>455</v>
      </c>
      <c r="C27" s="403" t="s">
        <v>0</v>
      </c>
      <c r="D27" s="414"/>
      <c r="E27" s="405"/>
      <c r="F27" s="405"/>
      <c r="G27" s="405"/>
      <c r="H27" s="405"/>
      <c r="I27" s="406"/>
      <c r="J27" s="406"/>
      <c r="K27" s="400"/>
    </row>
    <row r="28" spans="1:15" ht="24.75" customHeight="1">
      <c r="A28" s="398" t="s">
        <v>431</v>
      </c>
      <c r="B28" s="399" t="s">
        <v>457</v>
      </c>
      <c r="C28" s="398"/>
      <c r="D28" s="336"/>
      <c r="E28" s="336"/>
      <c r="F28" s="408"/>
      <c r="G28" s="418"/>
      <c r="H28" s="419"/>
      <c r="I28" s="223"/>
      <c r="J28" s="420"/>
      <c r="K28" s="400"/>
    </row>
    <row r="29" spans="1:15" s="194" customFormat="1" ht="22.5" customHeight="1">
      <c r="A29" s="398" t="s">
        <v>92</v>
      </c>
      <c r="B29" s="399" t="s">
        <v>458</v>
      </c>
      <c r="C29" s="403"/>
      <c r="D29" s="421"/>
      <c r="E29" s="421"/>
      <c r="F29" s="418"/>
      <c r="G29" s="418"/>
      <c r="H29" s="419"/>
      <c r="I29" s="223"/>
      <c r="J29" s="420"/>
      <c r="K29" s="413"/>
      <c r="L29" s="193"/>
      <c r="M29" s="193"/>
    </row>
    <row r="30" spans="1:15" ht="21" customHeight="1">
      <c r="A30" s="403">
        <v>1</v>
      </c>
      <c r="B30" s="404" t="s">
        <v>459</v>
      </c>
      <c r="C30" s="403" t="s">
        <v>460</v>
      </c>
      <c r="D30" s="408">
        <f>61-11-D33</f>
        <v>43</v>
      </c>
      <c r="E30" s="408">
        <f>+D30+E32-E33</f>
        <v>35</v>
      </c>
      <c r="F30" s="336">
        <f>D30+F32-F33</f>
        <v>45</v>
      </c>
      <c r="G30" s="336">
        <f>+F30+G32-G33</f>
        <v>44</v>
      </c>
      <c r="H30" s="422">
        <f>F30/D30</f>
        <v>1.0465116279069768</v>
      </c>
      <c r="I30" s="422">
        <f>F30/E30</f>
        <v>1.2857142857142858</v>
      </c>
      <c r="J30" s="422">
        <f>G30/F30</f>
        <v>0.97777777777777775</v>
      </c>
      <c r="K30" s="400"/>
    </row>
    <row r="31" spans="1:15" s="194" customFormat="1" ht="21" customHeight="1">
      <c r="A31" s="403"/>
      <c r="B31" s="404" t="s">
        <v>461</v>
      </c>
      <c r="C31" s="403"/>
      <c r="D31" s="423"/>
      <c r="E31" s="424"/>
      <c r="F31" s="423"/>
      <c r="G31" s="423"/>
      <c r="H31" s="425"/>
      <c r="I31" s="223"/>
      <c r="J31" s="223"/>
      <c r="K31" s="400"/>
      <c r="L31" s="193"/>
      <c r="M31" s="193"/>
    </row>
    <row r="32" spans="1:15" s="194" customFormat="1" ht="21" customHeight="1">
      <c r="A32" s="403"/>
      <c r="B32" s="404" t="s">
        <v>462</v>
      </c>
      <c r="C32" s="403" t="s">
        <v>460</v>
      </c>
      <c r="D32" s="408">
        <v>3</v>
      </c>
      <c r="E32" s="408">
        <v>6</v>
      </c>
      <c r="F32" s="336">
        <v>9</v>
      </c>
      <c r="G32" s="336">
        <v>6</v>
      </c>
      <c r="H32" s="422">
        <f t="shared" ref="H32:H36" si="0">F32/D32</f>
        <v>3</v>
      </c>
      <c r="I32" s="422">
        <f t="shared" ref="I32:J36" si="1">F32/E32</f>
        <v>1.5</v>
      </c>
      <c r="J32" s="422">
        <f>G32/F32</f>
        <v>0.66666666666666663</v>
      </c>
      <c r="K32" s="413"/>
      <c r="L32" s="193"/>
      <c r="M32" s="193"/>
    </row>
    <row r="33" spans="1:17" ht="21" customHeight="1">
      <c r="A33" s="403"/>
      <c r="B33" s="404" t="s">
        <v>463</v>
      </c>
      <c r="C33" s="403" t="s">
        <v>460</v>
      </c>
      <c r="D33" s="408">
        <v>7</v>
      </c>
      <c r="E33" s="408">
        <f>43-29</f>
        <v>14</v>
      </c>
      <c r="F33" s="408">
        <v>7</v>
      </c>
      <c r="G33" s="408">
        <v>7</v>
      </c>
      <c r="H33" s="422">
        <f t="shared" si="0"/>
        <v>1</v>
      </c>
      <c r="I33" s="422">
        <f t="shared" si="1"/>
        <v>0.5</v>
      </c>
      <c r="J33" s="422">
        <f>G33/F33</f>
        <v>1</v>
      </c>
      <c r="K33" s="400"/>
    </row>
    <row r="34" spans="1:17" s="194" customFormat="1" ht="21" customHeight="1">
      <c r="A34" s="403">
        <v>3</v>
      </c>
      <c r="B34" s="404" t="s">
        <v>464</v>
      </c>
      <c r="C34" s="403" t="s">
        <v>11</v>
      </c>
      <c r="D34" s="408">
        <v>214</v>
      </c>
      <c r="E34" s="408">
        <f>E30*7</f>
        <v>245</v>
      </c>
      <c r="F34" s="408">
        <f>F30*7</f>
        <v>315</v>
      </c>
      <c r="G34" s="408"/>
      <c r="H34" s="422">
        <f t="shared" si="0"/>
        <v>1.47196261682243</v>
      </c>
      <c r="I34" s="422">
        <f t="shared" si="1"/>
        <v>1.2857142857142858</v>
      </c>
      <c r="J34" s="422">
        <f t="shared" si="1"/>
        <v>0</v>
      </c>
      <c r="K34" s="413"/>
      <c r="L34" s="193"/>
      <c r="M34" s="193"/>
    </row>
    <row r="35" spans="1:17" ht="21" customHeight="1">
      <c r="A35" s="403">
        <v>4</v>
      </c>
      <c r="B35" s="404" t="s">
        <v>465</v>
      </c>
      <c r="C35" s="403" t="s">
        <v>11</v>
      </c>
      <c r="D35" s="408">
        <v>264</v>
      </c>
      <c r="E35" s="408">
        <v>42</v>
      </c>
      <c r="F35" s="408">
        <v>42</v>
      </c>
      <c r="G35" s="408"/>
      <c r="H35" s="422">
        <f t="shared" si="0"/>
        <v>0.15909090909090909</v>
      </c>
      <c r="I35" s="422">
        <f t="shared" si="1"/>
        <v>1</v>
      </c>
      <c r="J35" s="422">
        <f t="shared" si="1"/>
        <v>0</v>
      </c>
      <c r="K35" s="400"/>
    </row>
    <row r="36" spans="1:17" ht="21" customHeight="1">
      <c r="A36" s="403"/>
      <c r="B36" s="404" t="s">
        <v>466</v>
      </c>
      <c r="C36" s="403" t="s">
        <v>11</v>
      </c>
      <c r="D36" s="408">
        <v>214</v>
      </c>
      <c r="E36" s="408">
        <v>140</v>
      </c>
      <c r="F36" s="408">
        <v>140</v>
      </c>
      <c r="G36" s="408"/>
      <c r="H36" s="422">
        <f t="shared" si="0"/>
        <v>0.65420560747663548</v>
      </c>
      <c r="I36" s="422">
        <f t="shared" si="1"/>
        <v>1</v>
      </c>
      <c r="J36" s="422">
        <f t="shared" si="1"/>
        <v>0</v>
      </c>
      <c r="K36" s="400"/>
    </row>
    <row r="37" spans="1:17" ht="21" customHeight="1">
      <c r="A37" s="403">
        <v>5</v>
      </c>
      <c r="B37" s="404" t="s">
        <v>467</v>
      </c>
      <c r="C37" s="403" t="s">
        <v>0</v>
      </c>
      <c r="D37" s="405"/>
      <c r="E37" s="405"/>
      <c r="F37" s="426"/>
      <c r="G37" s="426"/>
      <c r="H37" s="427"/>
      <c r="I37" s="427"/>
      <c r="J37" s="427"/>
      <c r="K37" s="400"/>
    </row>
    <row r="38" spans="1:17" s="194" customFormat="1" ht="21" customHeight="1">
      <c r="A38" s="403"/>
      <c r="B38" s="404" t="s">
        <v>468</v>
      </c>
      <c r="C38" s="403" t="s">
        <v>0</v>
      </c>
      <c r="D38" s="405"/>
      <c r="E38" s="405"/>
      <c r="F38" s="405"/>
      <c r="G38" s="405"/>
      <c r="H38" s="427"/>
      <c r="I38" s="427"/>
      <c r="J38" s="427"/>
      <c r="K38" s="413"/>
      <c r="L38" s="193"/>
      <c r="M38" s="193"/>
    </row>
    <row r="39" spans="1:17" ht="30">
      <c r="A39" s="403">
        <v>6</v>
      </c>
      <c r="B39" s="404" t="s">
        <v>469</v>
      </c>
      <c r="C39" s="403" t="s">
        <v>470</v>
      </c>
      <c r="D39" s="405"/>
      <c r="E39" s="405"/>
      <c r="F39" s="405"/>
      <c r="G39" s="405"/>
      <c r="H39" s="427"/>
      <c r="I39" s="427"/>
      <c r="J39" s="427"/>
      <c r="K39" s="400"/>
    </row>
    <row r="40" spans="1:17" ht="21" customHeight="1">
      <c r="A40" s="398" t="s">
        <v>98</v>
      </c>
      <c r="B40" s="399" t="s">
        <v>471</v>
      </c>
      <c r="C40" s="403"/>
      <c r="D40" s="423"/>
      <c r="E40" s="424"/>
      <c r="F40" s="428"/>
      <c r="G40" s="428"/>
      <c r="H40" s="429"/>
      <c r="I40" s="223"/>
      <c r="J40" s="420"/>
      <c r="K40" s="400"/>
    </row>
    <row r="41" spans="1:17" ht="21" customHeight="1">
      <c r="A41" s="403"/>
      <c r="B41" s="404" t="s">
        <v>472</v>
      </c>
      <c r="C41" s="1045" t="s">
        <v>471</v>
      </c>
      <c r="D41" s="426">
        <v>5</v>
      </c>
      <c r="E41" s="426"/>
      <c r="F41" s="426">
        <v>16</v>
      </c>
      <c r="G41" s="426">
        <v>22</v>
      </c>
      <c r="H41" s="1046"/>
      <c r="I41" s="427"/>
      <c r="J41" s="427"/>
      <c r="K41" s="400"/>
    </row>
    <row r="42" spans="1:17" s="194" customFormat="1" ht="21" customHeight="1">
      <c r="A42" s="403"/>
      <c r="B42" s="404" t="s">
        <v>794</v>
      </c>
      <c r="C42" s="1045" t="s">
        <v>471</v>
      </c>
      <c r="D42" s="426">
        <v>5</v>
      </c>
      <c r="E42" s="426"/>
      <c r="F42" s="426">
        <v>11</v>
      </c>
      <c r="G42" s="426">
        <v>6</v>
      </c>
      <c r="H42" s="1046"/>
      <c r="I42" s="427"/>
      <c r="J42" s="427"/>
      <c r="K42" s="413"/>
      <c r="L42" s="193"/>
      <c r="M42" s="193"/>
    </row>
    <row r="43" spans="1:17" ht="21" customHeight="1">
      <c r="A43" s="403"/>
      <c r="B43" s="404"/>
      <c r="C43" s="403"/>
      <c r="D43" s="405"/>
      <c r="E43" s="405"/>
      <c r="F43" s="405"/>
      <c r="G43" s="405"/>
      <c r="H43" s="427"/>
      <c r="I43" s="427"/>
      <c r="J43" s="427"/>
      <c r="K43" s="400"/>
    </row>
    <row r="44" spans="1:17" s="200" customFormat="1" ht="21" hidden="1" customHeight="1">
      <c r="A44" s="105" t="s">
        <v>473</v>
      </c>
      <c r="B44" s="310" t="s">
        <v>474</v>
      </c>
      <c r="C44" s="105"/>
      <c r="D44" s="430"/>
      <c r="E44" s="430"/>
      <c r="F44" s="431"/>
      <c r="G44" s="431"/>
      <c r="H44" s="432"/>
      <c r="I44" s="223"/>
      <c r="J44" s="420"/>
      <c r="K44" s="433"/>
      <c r="L44" s="199"/>
      <c r="M44" s="199"/>
      <c r="O44" s="201"/>
      <c r="P44" s="201"/>
      <c r="Q44" s="201"/>
    </row>
    <row r="45" spans="1:17" s="200" customFormat="1" ht="21" hidden="1" customHeight="1">
      <c r="A45" s="106">
        <v>1</v>
      </c>
      <c r="B45" s="434" t="s">
        <v>475</v>
      </c>
      <c r="C45" s="106" t="s">
        <v>124</v>
      </c>
      <c r="D45" s="414"/>
      <c r="E45" s="414"/>
      <c r="F45" s="414"/>
      <c r="G45" s="414"/>
      <c r="H45" s="435"/>
      <c r="I45" s="435"/>
      <c r="J45" s="427"/>
      <c r="K45" s="433"/>
      <c r="L45" s="199"/>
      <c r="M45" s="199"/>
      <c r="O45" s="201"/>
      <c r="P45" s="201"/>
      <c r="Q45" s="201"/>
    </row>
    <row r="46" spans="1:17" s="200" customFormat="1" ht="21" hidden="1" customHeight="1">
      <c r="A46" s="106">
        <v>2</v>
      </c>
      <c r="B46" s="434" t="s">
        <v>476</v>
      </c>
      <c r="C46" s="106" t="s">
        <v>124</v>
      </c>
      <c r="D46" s="414"/>
      <c r="E46" s="414"/>
      <c r="F46" s="414"/>
      <c r="G46" s="414"/>
      <c r="H46" s="435"/>
      <c r="I46" s="427"/>
      <c r="J46" s="427"/>
      <c r="K46" s="433"/>
      <c r="L46" s="199"/>
      <c r="M46" s="199"/>
      <c r="O46" s="201"/>
      <c r="P46" s="201"/>
      <c r="Q46" s="201"/>
    </row>
    <row r="47" spans="1:17" s="200" customFormat="1" ht="21" hidden="1" customHeight="1">
      <c r="A47" s="106">
        <v>3</v>
      </c>
      <c r="B47" s="434" t="s">
        <v>477</v>
      </c>
      <c r="C47" s="106" t="s">
        <v>11</v>
      </c>
      <c r="D47" s="405"/>
      <c r="E47" s="405"/>
      <c r="F47" s="405"/>
      <c r="G47" s="405"/>
      <c r="H47" s="427"/>
      <c r="I47" s="427"/>
      <c r="J47" s="427"/>
      <c r="K47" s="433"/>
      <c r="L47" s="199"/>
      <c r="M47" s="199"/>
      <c r="O47" s="201"/>
      <c r="P47" s="201"/>
      <c r="Q47" s="201"/>
    </row>
    <row r="48" spans="1:17" s="200" customFormat="1" ht="21" hidden="1" customHeight="1">
      <c r="A48" s="106">
        <v>4</v>
      </c>
      <c r="B48" s="434" t="s">
        <v>478</v>
      </c>
      <c r="C48" s="106" t="s">
        <v>124</v>
      </c>
      <c r="D48" s="406"/>
      <c r="E48" s="406"/>
      <c r="F48" s="406"/>
      <c r="G48" s="406"/>
      <c r="H48" s="427"/>
      <c r="I48" s="427"/>
      <c r="J48" s="427"/>
      <c r="K48" s="433"/>
      <c r="L48" s="199"/>
      <c r="M48" s="199"/>
      <c r="O48" s="201"/>
      <c r="P48" s="201"/>
      <c r="Q48" s="201"/>
    </row>
    <row r="49" spans="1:11">
      <c r="A49" s="436"/>
      <c r="B49" s="437"/>
      <c r="C49" s="438"/>
      <c r="D49" s="439"/>
      <c r="E49" s="439"/>
      <c r="F49" s="440"/>
      <c r="G49" s="440"/>
      <c r="H49" s="441"/>
      <c r="I49" s="442"/>
      <c r="J49" s="443"/>
      <c r="K49" s="437"/>
    </row>
    <row r="51" spans="1:11">
      <c r="B51" s="203"/>
    </row>
    <row r="59" spans="1:11" ht="33" customHeight="1"/>
  </sheetData>
  <mergeCells count="10">
    <mergeCell ref="K5:K6"/>
    <mergeCell ref="A2:K2"/>
    <mergeCell ref="A3:K3"/>
    <mergeCell ref="A5:A6"/>
    <mergeCell ref="B5:B6"/>
    <mergeCell ref="C5:C6"/>
    <mergeCell ref="D5:D6"/>
    <mergeCell ref="E5:F5"/>
    <mergeCell ref="G5:G6"/>
    <mergeCell ref="H5:J5"/>
  </mergeCells>
  <printOptions horizontalCentered="1"/>
  <pageMargins left="0.2" right="0.19685039370078741" top="0.39370078740157483" bottom="0.39370078740157483" header="0.19685039370078741" footer="0.19685039370078741"/>
  <pageSetup paperSize="9" scale="80" orientation="portrait" verticalDpi="300" r:id="rId1"/>
  <ignoredErrors>
    <ignoredError sqref="F30" formula="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4-000000000000}">
  <sheetPr>
    <tabColor rgb="FF0070C0"/>
  </sheetPr>
  <dimension ref="A1:O25"/>
  <sheetViews>
    <sheetView topLeftCell="A2" zoomScale="90" zoomScaleNormal="90" zoomScaleSheetLayoutView="84" workbookViewId="0">
      <pane xSplit="3" ySplit="7" topLeftCell="D9" activePane="bottomRight" state="frozen"/>
      <selection activeCell="Q9" sqref="Q9"/>
      <selection pane="topRight" activeCell="Q9" sqref="Q9"/>
      <selection pane="bottomLeft" activeCell="Q9" sqref="Q9"/>
      <selection pane="bottomRight" activeCell="P12" sqref="P12"/>
    </sheetView>
  </sheetViews>
  <sheetFormatPr defaultColWidth="8.88671875" defaultRowHeight="15.75"/>
  <cols>
    <col min="1" max="1" width="3.88671875" style="185" customWidth="1"/>
    <col min="2" max="2" width="26.88671875" style="204" customWidth="1"/>
    <col min="3" max="3" width="6.109375" style="204" customWidth="1"/>
    <col min="4" max="4" width="7.6640625" style="155" customWidth="1"/>
    <col min="5" max="5" width="6.88671875" style="155" customWidth="1"/>
    <col min="6" max="6" width="7.88671875" style="155" customWidth="1"/>
    <col min="7" max="7" width="7.5546875" style="155" customWidth="1"/>
    <col min="8" max="8" width="6.88671875" style="155" customWidth="1"/>
    <col min="9" max="9" width="8.77734375" style="155" customWidth="1"/>
    <col min="10" max="10" width="7.5546875" style="155" customWidth="1"/>
    <col min="11" max="11" width="7.33203125" style="155" customWidth="1"/>
    <col min="12" max="12" width="7.21875" style="176" bestFit="1" customWidth="1"/>
    <col min="13" max="13" width="9" style="155" hidden="1" customWidth="1"/>
    <col min="14" max="16384" width="8.88671875" style="155"/>
  </cols>
  <sheetData>
    <row r="1" spans="1:15">
      <c r="A1" s="1095" t="s">
        <v>479</v>
      </c>
      <c r="B1" s="1095"/>
      <c r="D1" s="166"/>
      <c r="E1" s="166"/>
      <c r="F1" s="166"/>
      <c r="G1" s="166"/>
      <c r="H1" s="166"/>
      <c r="I1" s="206"/>
      <c r="J1" s="205"/>
      <c r="K1" s="205"/>
    </row>
    <row r="2" spans="1:15" ht="18.75" customHeight="1">
      <c r="A2" s="179" t="s">
        <v>480</v>
      </c>
      <c r="B2" s="179"/>
      <c r="C2" s="729"/>
      <c r="D2" s="730"/>
      <c r="E2" s="730"/>
      <c r="F2" s="730"/>
      <c r="G2" s="730"/>
      <c r="H2" s="730"/>
      <c r="I2" s="731"/>
      <c r="J2" s="732"/>
      <c r="K2" s="732"/>
    </row>
    <row r="3" spans="1:15" ht="22.5" customHeight="1">
      <c r="A3" s="1085" t="s">
        <v>720</v>
      </c>
      <c r="B3" s="1085"/>
      <c r="C3" s="1085"/>
      <c r="D3" s="1085"/>
      <c r="E3" s="1085"/>
      <c r="F3" s="1085"/>
      <c r="G3" s="1085"/>
      <c r="H3" s="1085"/>
      <c r="I3" s="1085"/>
      <c r="J3" s="1085"/>
      <c r="K3" s="1085"/>
      <c r="L3" s="1085"/>
    </row>
    <row r="4" spans="1:15" ht="22.5" customHeight="1">
      <c r="A4" s="1086" t="s">
        <v>788</v>
      </c>
      <c r="B4" s="1087"/>
      <c r="C4" s="1087"/>
      <c r="D4" s="1087"/>
      <c r="E4" s="1087"/>
      <c r="F4" s="1087"/>
      <c r="G4" s="1087"/>
      <c r="H4" s="1087"/>
      <c r="I4" s="1087"/>
      <c r="J4" s="1087"/>
      <c r="K4" s="1087"/>
      <c r="L4" s="1087"/>
    </row>
    <row r="5" spans="1:15" s="168" customFormat="1">
      <c r="A5" s="717"/>
      <c r="B5" s="733"/>
      <c r="C5" s="733"/>
      <c r="D5" s="231"/>
      <c r="E5" s="231"/>
      <c r="F5" s="231"/>
      <c r="G5" s="231"/>
      <c r="H5" s="231"/>
      <c r="I5" s="231"/>
      <c r="J5" s="231"/>
      <c r="K5" s="231"/>
      <c r="L5" s="207"/>
    </row>
    <row r="6" spans="1:15" s="205" customFormat="1" ht="21" customHeight="1">
      <c r="A6" s="1088" t="s">
        <v>7</v>
      </c>
      <c r="B6" s="1088" t="s">
        <v>89</v>
      </c>
      <c r="C6" s="1088" t="s">
        <v>90</v>
      </c>
      <c r="D6" s="1061" t="s">
        <v>143</v>
      </c>
      <c r="E6" s="1061" t="s">
        <v>144</v>
      </c>
      <c r="F6" s="1061"/>
      <c r="G6" s="1096" t="s">
        <v>145</v>
      </c>
      <c r="H6" s="1097"/>
      <c r="I6" s="1089" t="s">
        <v>12</v>
      </c>
      <c r="J6" s="1089"/>
      <c r="K6" s="1089"/>
      <c r="L6" s="1061" t="s">
        <v>15</v>
      </c>
    </row>
    <row r="7" spans="1:15" s="205" customFormat="1" ht="21" customHeight="1">
      <c r="A7" s="1088"/>
      <c r="B7" s="1088"/>
      <c r="C7" s="1088"/>
      <c r="D7" s="1061"/>
      <c r="E7" s="1061" t="s">
        <v>146</v>
      </c>
      <c r="F7" s="1061" t="s">
        <v>14</v>
      </c>
      <c r="G7" s="1098" t="s">
        <v>694</v>
      </c>
      <c r="H7" s="1098" t="s">
        <v>695</v>
      </c>
      <c r="I7" s="1060" t="s">
        <v>78</v>
      </c>
      <c r="J7" s="1058" t="s">
        <v>79</v>
      </c>
      <c r="K7" s="1058" t="s">
        <v>91</v>
      </c>
      <c r="L7" s="1061"/>
    </row>
    <row r="8" spans="1:15" s="205" customFormat="1" ht="45" customHeight="1">
      <c r="A8" s="1088"/>
      <c r="B8" s="1088"/>
      <c r="C8" s="1088"/>
      <c r="D8" s="1061"/>
      <c r="E8" s="1061"/>
      <c r="F8" s="1061"/>
      <c r="G8" s="1099"/>
      <c r="H8" s="1099"/>
      <c r="I8" s="1060"/>
      <c r="J8" s="1058"/>
      <c r="K8" s="1058"/>
      <c r="L8" s="1061"/>
    </row>
    <row r="9" spans="1:15" ht="27" customHeight="1">
      <c r="A9" s="208">
        <v>1</v>
      </c>
      <c r="B9" s="209" t="s">
        <v>481</v>
      </c>
      <c r="C9" s="210"/>
      <c r="D9" s="210"/>
      <c r="E9" s="210"/>
      <c r="F9" s="210"/>
      <c r="G9" s="210"/>
      <c r="H9" s="210"/>
      <c r="I9" s="211"/>
      <c r="J9" s="211"/>
      <c r="K9" s="211"/>
      <c r="L9" s="212"/>
    </row>
    <row r="10" spans="1:15" s="219" customFormat="1" ht="27" customHeight="1">
      <c r="A10" s="213"/>
      <c r="B10" s="214" t="s">
        <v>482</v>
      </c>
      <c r="C10" s="215" t="s">
        <v>11</v>
      </c>
      <c r="D10" s="216">
        <f>D12+D13</f>
        <v>60115</v>
      </c>
      <c r="E10" s="216">
        <f>E12+E13</f>
        <v>61271</v>
      </c>
      <c r="F10" s="216">
        <v>60768</v>
      </c>
      <c r="G10" s="216">
        <f t="shared" ref="G10:H10" si="0">G12+G13</f>
        <v>61986</v>
      </c>
      <c r="H10" s="216">
        <f t="shared" si="0"/>
        <v>61986</v>
      </c>
      <c r="I10" s="217">
        <f>F10/D10</f>
        <v>1.0108625135157614</v>
      </c>
      <c r="J10" s="217">
        <f>F10/E10</f>
        <v>0.99179056976383606</v>
      </c>
      <c r="K10" s="217">
        <f>H10/F10</f>
        <v>1.0200434439178514</v>
      </c>
      <c r="L10" s="218"/>
      <c r="M10" s="883">
        <f>G10-H10</f>
        <v>0</v>
      </c>
      <c r="O10" s="220"/>
    </row>
    <row r="11" spans="1:15" s="219" customFormat="1" ht="27" customHeight="1">
      <c r="A11" s="213"/>
      <c r="B11" s="221" t="s">
        <v>739</v>
      </c>
      <c r="C11" s="215"/>
      <c r="D11" s="222"/>
      <c r="E11" s="222"/>
      <c r="F11" s="222"/>
      <c r="G11" s="222"/>
      <c r="H11" s="222"/>
      <c r="I11" s="223"/>
      <c r="J11" s="223"/>
      <c r="K11" s="223"/>
      <c r="L11" s="218"/>
      <c r="M11" s="896"/>
      <c r="N11" s="224"/>
    </row>
    <row r="12" spans="1:15" s="219" customFormat="1" ht="28.5" customHeight="1">
      <c r="A12" s="213"/>
      <c r="B12" s="221" t="s">
        <v>483</v>
      </c>
      <c r="C12" s="215" t="s">
        <v>11</v>
      </c>
      <c r="D12" s="216">
        <v>14606</v>
      </c>
      <c r="E12" s="216">
        <v>14993</v>
      </c>
      <c r="F12" s="216">
        <v>14562</v>
      </c>
      <c r="G12" s="216">
        <v>15351</v>
      </c>
      <c r="H12" s="216">
        <v>15351</v>
      </c>
      <c r="I12" s="217">
        <f t="shared" ref="I12:I15" si="1">F12/D12</f>
        <v>0.99698753936738327</v>
      </c>
      <c r="J12" s="217">
        <f>F12/E12</f>
        <v>0.97125325151737474</v>
      </c>
      <c r="K12" s="217">
        <f>H12/F12</f>
        <v>1.0541821178409558</v>
      </c>
      <c r="L12" s="218"/>
      <c r="M12" s="883">
        <f t="shared" ref="M12:M22" si="2">G12-H12</f>
        <v>0</v>
      </c>
      <c r="O12" s="226"/>
    </row>
    <row r="13" spans="1:15" s="219" customFormat="1" ht="28.5" customHeight="1">
      <c r="A13" s="213"/>
      <c r="B13" s="221" t="s">
        <v>484</v>
      </c>
      <c r="C13" s="215" t="s">
        <v>11</v>
      </c>
      <c r="D13" s="216">
        <v>45509</v>
      </c>
      <c r="E13" s="216">
        <v>46278</v>
      </c>
      <c r="F13" s="216">
        <v>46206</v>
      </c>
      <c r="G13" s="216">
        <v>46635</v>
      </c>
      <c r="H13" s="216">
        <v>46635</v>
      </c>
      <c r="I13" s="217">
        <f t="shared" si="1"/>
        <v>1.0153156518490849</v>
      </c>
      <c r="J13" s="217">
        <f>F13/E13</f>
        <v>0.99844418514196809</v>
      </c>
      <c r="K13" s="217">
        <f>H13/F13</f>
        <v>1.009284508505389</v>
      </c>
      <c r="L13" s="218"/>
      <c r="M13" s="883">
        <f t="shared" si="2"/>
        <v>0</v>
      </c>
    </row>
    <row r="14" spans="1:15" s="219" customFormat="1" ht="24" customHeight="1">
      <c r="A14" s="227" t="s">
        <v>21</v>
      </c>
      <c r="B14" s="221" t="s">
        <v>485</v>
      </c>
      <c r="C14" s="215" t="s">
        <v>486</v>
      </c>
      <c r="D14" s="228"/>
      <c r="E14" s="228"/>
      <c r="F14" s="228"/>
      <c r="G14" s="228"/>
      <c r="H14" s="228"/>
      <c r="I14" s="217"/>
      <c r="J14" s="217"/>
      <c r="K14" s="217"/>
      <c r="L14" s="218"/>
      <c r="M14" s="928">
        <f t="shared" si="2"/>
        <v>0</v>
      </c>
    </row>
    <row r="15" spans="1:15" s="219" customFormat="1" ht="28.5" customHeight="1">
      <c r="A15" s="227" t="s">
        <v>21</v>
      </c>
      <c r="B15" s="221" t="s">
        <v>738</v>
      </c>
      <c r="C15" s="215" t="s">
        <v>11</v>
      </c>
      <c r="D15" s="216">
        <v>51226</v>
      </c>
      <c r="E15" s="216">
        <v>52359</v>
      </c>
      <c r="F15" s="216">
        <v>51559</v>
      </c>
      <c r="G15" s="216">
        <v>51208</v>
      </c>
      <c r="H15" s="216">
        <v>52259</v>
      </c>
      <c r="I15" s="217">
        <f t="shared" si="1"/>
        <v>1.0065006051614414</v>
      </c>
      <c r="J15" s="217">
        <f>F15/E15</f>
        <v>0.98472086938253212</v>
      </c>
      <c r="K15" s="217">
        <f>H15/F15</f>
        <v>1.0135766791442813</v>
      </c>
      <c r="L15" s="221"/>
      <c r="M15" s="883">
        <f>G15-H15</f>
        <v>-1051</v>
      </c>
    </row>
    <row r="16" spans="1:15" s="219" customFormat="1" ht="28.5" customHeight="1">
      <c r="A16" s="227" t="s">
        <v>21</v>
      </c>
      <c r="B16" s="214" t="s">
        <v>737</v>
      </c>
      <c r="C16" s="215" t="s">
        <v>8</v>
      </c>
      <c r="D16" s="229"/>
      <c r="E16" s="229">
        <v>1.4</v>
      </c>
      <c r="F16" s="229">
        <v>1.41</v>
      </c>
      <c r="G16" s="228">
        <v>1.7264581350313499</v>
      </c>
      <c r="H16" s="229">
        <v>1.17</v>
      </c>
      <c r="I16" s="229"/>
      <c r="J16" s="297">
        <f>F16/E16</f>
        <v>1.0071428571428571</v>
      </c>
      <c r="K16" s="297">
        <f>H16/F16</f>
        <v>0.82978723404255317</v>
      </c>
      <c r="L16" s="221"/>
      <c r="M16" s="929">
        <f>G16-H16</f>
        <v>0.55645813503135</v>
      </c>
    </row>
    <row r="17" spans="1:13" s="219" customFormat="1" ht="28.5" customHeight="1">
      <c r="A17" s="227" t="s">
        <v>21</v>
      </c>
      <c r="B17" s="230" t="s">
        <v>50</v>
      </c>
      <c r="C17" s="215" t="s">
        <v>9</v>
      </c>
      <c r="D17" s="229">
        <v>0.5</v>
      </c>
      <c r="E17" s="229">
        <v>0.5</v>
      </c>
      <c r="F17" s="229">
        <v>1.2</v>
      </c>
      <c r="G17" s="229">
        <v>0.4</v>
      </c>
      <c r="H17" s="229">
        <v>0.5</v>
      </c>
      <c r="I17" s="229">
        <f>F17-D17</f>
        <v>0.7</v>
      </c>
      <c r="J17" s="297">
        <f>F17-E17</f>
        <v>0.7</v>
      </c>
      <c r="K17" s="297">
        <f>H17-F17</f>
        <v>-0.7</v>
      </c>
      <c r="L17" s="221"/>
      <c r="M17" s="929">
        <f>G17-H17</f>
        <v>-9.9999999999999978E-2</v>
      </c>
    </row>
    <row r="18" spans="1:13" s="231" customFormat="1" ht="28.5" customHeight="1">
      <c r="A18" s="227" t="s">
        <v>21</v>
      </c>
      <c r="B18" s="230" t="s">
        <v>736</v>
      </c>
      <c r="C18" s="215" t="s">
        <v>9</v>
      </c>
      <c r="D18" s="229">
        <v>12.4</v>
      </c>
      <c r="E18" s="229">
        <v>13.3</v>
      </c>
      <c r="F18" s="229">
        <v>11.2</v>
      </c>
      <c r="G18" s="229">
        <v>12.54</v>
      </c>
      <c r="H18" s="229">
        <v>12.54</v>
      </c>
      <c r="I18" s="229">
        <f>F18-D18</f>
        <v>-1.2000000000000011</v>
      </c>
      <c r="J18" s="297">
        <f>F18-E18</f>
        <v>-2.1000000000000014</v>
      </c>
      <c r="K18" s="297">
        <f>H18-F18</f>
        <v>1.3399999999999999</v>
      </c>
      <c r="L18" s="221"/>
      <c r="M18" s="929">
        <f t="shared" si="2"/>
        <v>0</v>
      </c>
    </row>
    <row r="19" spans="1:13" ht="36.75" customHeight="1">
      <c r="A19" s="232" t="s">
        <v>21</v>
      </c>
      <c r="B19" s="230" t="s">
        <v>487</v>
      </c>
      <c r="C19" s="233" t="s">
        <v>8</v>
      </c>
      <c r="D19" s="234"/>
      <c r="E19" s="234"/>
      <c r="F19" s="234"/>
      <c r="G19" s="234"/>
      <c r="H19" s="234"/>
      <c r="I19" s="236"/>
      <c r="J19" s="223"/>
      <c r="K19" s="223"/>
      <c r="L19" s="116"/>
      <c r="M19" s="930">
        <f t="shared" si="2"/>
        <v>0</v>
      </c>
    </row>
    <row r="20" spans="1:13" s="240" customFormat="1" ht="33.75" customHeight="1">
      <c r="A20" s="237">
        <v>2</v>
      </c>
      <c r="B20" s="238" t="s">
        <v>488</v>
      </c>
      <c r="C20" s="233"/>
      <c r="D20" s="234"/>
      <c r="E20" s="234"/>
      <c r="F20" s="234"/>
      <c r="G20" s="234"/>
      <c r="H20" s="234"/>
      <c r="I20" s="217"/>
      <c r="J20" s="239"/>
      <c r="K20" s="239"/>
      <c r="L20" s="221"/>
      <c r="M20" s="930">
        <f t="shared" si="2"/>
        <v>0</v>
      </c>
    </row>
    <row r="21" spans="1:13" s="240" customFormat="1" ht="39" customHeight="1">
      <c r="A21" s="116"/>
      <c r="B21" s="230" t="s">
        <v>489</v>
      </c>
      <c r="C21" s="233" t="s">
        <v>8</v>
      </c>
      <c r="D21" s="241">
        <v>82</v>
      </c>
      <c r="E21" s="241">
        <v>71.7</v>
      </c>
      <c r="F21" s="241">
        <v>71</v>
      </c>
      <c r="G21" s="241">
        <v>71.7</v>
      </c>
      <c r="H21" s="241">
        <v>71.7</v>
      </c>
      <c r="I21" s="229">
        <f t="shared" ref="I21:I22" si="3">F21-D21</f>
        <v>-11</v>
      </c>
      <c r="J21" s="297">
        <f t="shared" ref="J21:J22" si="4">F21-E21</f>
        <v>-0.70000000000000284</v>
      </c>
      <c r="K21" s="297">
        <f t="shared" ref="K21:K22" si="5">H21-F21</f>
        <v>0.70000000000000284</v>
      </c>
      <c r="L21" s="221"/>
      <c r="M21" s="931">
        <f t="shared" si="2"/>
        <v>0</v>
      </c>
    </row>
    <row r="22" spans="1:13" s="240" customFormat="1" ht="52.5" customHeight="1">
      <c r="A22" s="116"/>
      <c r="B22" s="230" t="s">
        <v>490</v>
      </c>
      <c r="C22" s="233" t="s">
        <v>8</v>
      </c>
      <c r="D22" s="241">
        <v>11.4</v>
      </c>
      <c r="E22" s="241">
        <v>11</v>
      </c>
      <c r="F22" s="241">
        <v>12.3</v>
      </c>
      <c r="G22" s="241">
        <v>10.5</v>
      </c>
      <c r="H22" s="241">
        <v>10.5</v>
      </c>
      <c r="I22" s="229">
        <f t="shared" si="3"/>
        <v>0.90000000000000036</v>
      </c>
      <c r="J22" s="297">
        <f t="shared" si="4"/>
        <v>1.3000000000000007</v>
      </c>
      <c r="K22" s="297">
        <f t="shared" si="5"/>
        <v>-1.8000000000000007</v>
      </c>
      <c r="L22" s="221"/>
      <c r="M22" s="931">
        <f t="shared" si="2"/>
        <v>0</v>
      </c>
    </row>
    <row r="23" spans="1:13">
      <c r="A23" s="242"/>
      <c r="B23" s="243"/>
      <c r="C23" s="242"/>
      <c r="D23" s="243"/>
      <c r="E23" s="243"/>
      <c r="F23" s="243"/>
      <c r="G23" s="243"/>
      <c r="H23" s="243"/>
      <c r="I23" s="244"/>
      <c r="J23" s="244"/>
      <c r="K23" s="244"/>
      <c r="L23" s="304"/>
    </row>
    <row r="25" spans="1:13" ht="30.75" customHeight="1">
      <c r="B25" s="184"/>
    </row>
  </sheetData>
  <mergeCells count="18">
    <mergeCell ref="I7:I8"/>
    <mergeCell ref="J7:J8"/>
    <mergeCell ref="K7:K8"/>
    <mergeCell ref="A1:B1"/>
    <mergeCell ref="A3:L3"/>
    <mergeCell ref="A4:L4"/>
    <mergeCell ref="A6:A8"/>
    <mergeCell ref="B6:B8"/>
    <mergeCell ref="C6:C8"/>
    <mergeCell ref="D6:D8"/>
    <mergeCell ref="E6:F6"/>
    <mergeCell ref="I6:K6"/>
    <mergeCell ref="L6:L8"/>
    <mergeCell ref="E7:E8"/>
    <mergeCell ref="F7:F8"/>
    <mergeCell ref="G6:H6"/>
    <mergeCell ref="G7:G8"/>
    <mergeCell ref="H7:H8"/>
  </mergeCells>
  <printOptions horizontalCentered="1"/>
  <pageMargins left="0.2" right="0.19685039370078741" top="0.39370078740157483" bottom="0.39370078740157483" header="0.19685039370078741" footer="0.19685039370078741"/>
  <pageSetup paperSize="9" scale="80" orientation="portrait" verticalDpi="300" r:id="rId1"/>
  <headerFooter alignWithMargins="0">
    <oddFooter>&amp;CTrang &amp;P / &amp;N</oddFooter>
  </headerFooter>
  <ignoredErrors>
    <ignoredError sqref="J10:J16 J19:J20 J17:J18 J21:J22" formula="1"/>
  </ignoredErrors>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4-000000000000}">
  <sheetPr>
    <tabColor rgb="FF002060"/>
  </sheetPr>
  <dimension ref="A1:AA90"/>
  <sheetViews>
    <sheetView zoomScale="75" zoomScaleNormal="75" zoomScaleSheetLayoutView="75" workbookViewId="0">
      <pane xSplit="8" ySplit="8" topLeftCell="I42" activePane="bottomRight" state="frozen"/>
      <selection pane="topRight" activeCell="I1" sqref="I1"/>
      <selection pane="bottomLeft" activeCell="A9" sqref="A9"/>
      <selection pane="bottomRight" activeCell="K48" sqref="K48"/>
    </sheetView>
  </sheetViews>
  <sheetFormatPr defaultColWidth="8.88671875" defaultRowHeight="15.75"/>
  <cols>
    <col min="1" max="1" width="5" style="240" customWidth="1"/>
    <col min="2" max="2" width="31.109375" style="248" customWidth="1"/>
    <col min="3" max="3" width="8.6640625" style="240" customWidth="1"/>
    <col min="4" max="22" width="6.77734375" style="240" customWidth="1"/>
    <col min="23" max="23" width="7.109375" style="240" customWidth="1"/>
    <col min="24" max="24" width="9" style="240" customWidth="1"/>
    <col min="25" max="16384" width="8.88671875" style="240"/>
  </cols>
  <sheetData>
    <row r="1" spans="1:23" ht="17.25" customHeight="1">
      <c r="A1" s="249" t="s">
        <v>479</v>
      </c>
      <c r="B1" s="249"/>
    </row>
    <row r="2" spans="1:23" ht="23.25" customHeight="1">
      <c r="A2" s="1102" t="s">
        <v>491</v>
      </c>
      <c r="B2" s="1102"/>
      <c r="C2" s="1102"/>
      <c r="D2" s="1102"/>
      <c r="E2" s="1102"/>
      <c r="F2" s="1102"/>
      <c r="G2" s="1102"/>
      <c r="H2" s="1102"/>
      <c r="I2" s="1102"/>
      <c r="J2" s="1102"/>
      <c r="K2" s="1102"/>
      <c r="L2" s="1102"/>
      <c r="M2" s="1102"/>
      <c r="N2" s="1102"/>
      <c r="O2" s="1102"/>
      <c r="P2" s="1102"/>
      <c r="Q2" s="1102"/>
      <c r="R2" s="1102"/>
      <c r="S2" s="1102"/>
      <c r="T2" s="1102"/>
      <c r="U2" s="1102"/>
      <c r="V2" s="1102"/>
    </row>
    <row r="3" spans="1:23" ht="18" customHeight="1">
      <c r="A3" s="1103" t="s">
        <v>789</v>
      </c>
      <c r="B3" s="1104"/>
      <c r="C3" s="1104"/>
      <c r="D3" s="1104"/>
      <c r="E3" s="1104"/>
      <c r="F3" s="1104"/>
      <c r="G3" s="1104"/>
      <c r="H3" s="1104"/>
      <c r="I3" s="1104"/>
      <c r="J3" s="1104"/>
      <c r="K3" s="1104"/>
      <c r="L3" s="1104"/>
      <c r="M3" s="1104"/>
      <c r="N3" s="1104"/>
      <c r="O3" s="1104"/>
      <c r="P3" s="1104"/>
      <c r="Q3" s="1104"/>
      <c r="R3" s="1104"/>
      <c r="S3" s="1104"/>
      <c r="T3" s="1104"/>
      <c r="U3" s="1104"/>
      <c r="V3" s="1104"/>
    </row>
    <row r="4" spans="1:23">
      <c r="B4" s="245"/>
      <c r="C4" s="246"/>
      <c r="D4" s="246"/>
      <c r="E4" s="246"/>
      <c r="F4" s="246"/>
      <c r="G4" s="246"/>
      <c r="H4" s="246"/>
      <c r="I4" s="246"/>
      <c r="J4" s="246"/>
      <c r="K4" s="246"/>
      <c r="L4" s="246"/>
      <c r="M4" s="246"/>
      <c r="N4" s="246"/>
      <c r="O4" s="246"/>
      <c r="P4" s="246"/>
      <c r="Q4" s="246"/>
      <c r="R4" s="246"/>
      <c r="S4" s="246"/>
    </row>
    <row r="5" spans="1:23" ht="36.75" customHeight="1">
      <c r="A5" s="1105" t="s">
        <v>7</v>
      </c>
      <c r="B5" s="1088" t="s">
        <v>2</v>
      </c>
      <c r="C5" s="1088" t="s">
        <v>3</v>
      </c>
      <c r="D5" s="1061" t="s">
        <v>143</v>
      </c>
      <c r="E5" s="1061" t="s">
        <v>144</v>
      </c>
      <c r="F5" s="1061"/>
      <c r="G5" s="1060" t="s">
        <v>744</v>
      </c>
      <c r="H5" s="1061" t="s">
        <v>77</v>
      </c>
      <c r="I5" s="1061" t="s">
        <v>770</v>
      </c>
      <c r="J5" s="1061"/>
      <c r="K5" s="1061"/>
      <c r="L5" s="1061"/>
      <c r="M5" s="1061"/>
      <c r="N5" s="1061"/>
      <c r="O5" s="1061"/>
      <c r="P5" s="1061"/>
      <c r="Q5" s="1061"/>
      <c r="R5" s="1061"/>
      <c r="S5" s="1089" t="s">
        <v>12</v>
      </c>
      <c r="T5" s="1089"/>
      <c r="U5" s="1089"/>
      <c r="V5" s="1100" t="s">
        <v>15</v>
      </c>
    </row>
    <row r="6" spans="1:23" ht="24.75" customHeight="1">
      <c r="A6" s="1105"/>
      <c r="B6" s="1088"/>
      <c r="C6" s="1088"/>
      <c r="D6" s="1061"/>
      <c r="E6" s="1061" t="s">
        <v>146</v>
      </c>
      <c r="F6" s="1061" t="s">
        <v>14</v>
      </c>
      <c r="G6" s="1060"/>
      <c r="H6" s="1061"/>
      <c r="I6" s="1060" t="s">
        <v>745</v>
      </c>
      <c r="J6" s="1060" t="s">
        <v>746</v>
      </c>
      <c r="K6" s="1060" t="s">
        <v>747</v>
      </c>
      <c r="L6" s="1060" t="s">
        <v>748</v>
      </c>
      <c r="M6" s="1060" t="s">
        <v>749</v>
      </c>
      <c r="N6" s="1060" t="s">
        <v>750</v>
      </c>
      <c r="O6" s="1060" t="s">
        <v>751</v>
      </c>
      <c r="P6" s="1060" t="s">
        <v>752</v>
      </c>
      <c r="Q6" s="1060" t="s">
        <v>753</v>
      </c>
      <c r="R6" s="1060" t="s">
        <v>754</v>
      </c>
      <c r="S6" s="1060" t="s">
        <v>78</v>
      </c>
      <c r="T6" s="1058" t="s">
        <v>79</v>
      </c>
      <c r="U6" s="1058" t="s">
        <v>91</v>
      </c>
      <c r="V6" s="1101"/>
    </row>
    <row r="7" spans="1:23" ht="64.5" customHeight="1">
      <c r="A7" s="1105"/>
      <c r="B7" s="1088"/>
      <c r="C7" s="1088"/>
      <c r="D7" s="1061"/>
      <c r="E7" s="1061"/>
      <c r="F7" s="1061"/>
      <c r="G7" s="1060"/>
      <c r="H7" s="1061"/>
      <c r="I7" s="1060" t="s">
        <v>745</v>
      </c>
      <c r="J7" s="1060" t="s">
        <v>746</v>
      </c>
      <c r="K7" s="1060" t="s">
        <v>747</v>
      </c>
      <c r="L7" s="1060" t="s">
        <v>748</v>
      </c>
      <c r="M7" s="1060" t="s">
        <v>749</v>
      </c>
      <c r="N7" s="1060" t="s">
        <v>750</v>
      </c>
      <c r="O7" s="1060" t="s">
        <v>751</v>
      </c>
      <c r="P7" s="1060" t="s">
        <v>752</v>
      </c>
      <c r="Q7" s="1060" t="s">
        <v>753</v>
      </c>
      <c r="R7" s="1060" t="s">
        <v>754</v>
      </c>
      <c r="S7" s="1060"/>
      <c r="T7" s="1058"/>
      <c r="U7" s="1058"/>
      <c r="V7" s="1101"/>
    </row>
    <row r="8" spans="1:23" s="1007" customFormat="1" ht="24.75" customHeight="1">
      <c r="A8" s="208"/>
      <c r="B8" s="209"/>
      <c r="C8" s="210"/>
      <c r="D8" s="1006">
        <v>59977</v>
      </c>
      <c r="E8" s="1006">
        <v>61271</v>
      </c>
      <c r="F8" s="1006">
        <v>60768</v>
      </c>
      <c r="G8" s="1006"/>
      <c r="H8" s="1006">
        <v>61986</v>
      </c>
      <c r="I8" s="1006"/>
      <c r="J8" s="1006"/>
      <c r="K8" s="1006"/>
      <c r="L8" s="1006"/>
      <c r="M8" s="1006"/>
      <c r="N8" s="1006"/>
      <c r="O8" s="1006"/>
      <c r="P8" s="1006"/>
      <c r="Q8" s="1006"/>
      <c r="R8" s="1006"/>
      <c r="S8" s="374"/>
      <c r="T8" s="375"/>
      <c r="U8" s="375"/>
      <c r="V8" s="376"/>
    </row>
    <row r="9" spans="1:23" ht="30" customHeight="1">
      <c r="A9" s="303" t="s">
        <v>92</v>
      </c>
      <c r="B9" s="279" t="s">
        <v>492</v>
      </c>
      <c r="C9" s="303"/>
      <c r="D9" s="323"/>
      <c r="E9" s="323"/>
      <c r="F9" s="323"/>
      <c r="G9" s="323"/>
      <c r="H9" s="323"/>
      <c r="I9" s="323"/>
      <c r="J9" s="323"/>
      <c r="K9" s="323"/>
      <c r="L9" s="323"/>
      <c r="M9" s="323"/>
      <c r="N9" s="323"/>
      <c r="O9" s="323"/>
      <c r="P9" s="323"/>
      <c r="Q9" s="323"/>
      <c r="R9" s="323"/>
      <c r="S9" s="324"/>
      <c r="T9" s="324"/>
      <c r="U9" s="324"/>
      <c r="V9" s="218"/>
    </row>
    <row r="10" spans="1:23" ht="27.95" customHeight="1">
      <c r="A10" s="116">
        <v>1</v>
      </c>
      <c r="B10" s="230" t="s">
        <v>493</v>
      </c>
      <c r="C10" s="116" t="s">
        <v>189</v>
      </c>
      <c r="D10" s="323">
        <v>11</v>
      </c>
      <c r="E10" s="323">
        <v>11</v>
      </c>
      <c r="F10" s="323">
        <v>11</v>
      </c>
      <c r="G10" s="323">
        <v>11</v>
      </c>
      <c r="H10" s="323">
        <v>11</v>
      </c>
      <c r="I10" s="323">
        <f>SUM(I11:I16)</f>
        <v>1</v>
      </c>
      <c r="J10" s="323">
        <f t="shared" ref="J10:R10" si="0">SUM(J11:J16)</f>
        <v>1</v>
      </c>
      <c r="K10" s="323">
        <f t="shared" si="0"/>
        <v>2</v>
      </c>
      <c r="L10" s="323">
        <f t="shared" si="0"/>
        <v>1</v>
      </c>
      <c r="M10" s="323">
        <f t="shared" si="0"/>
        <v>1</v>
      </c>
      <c r="N10" s="323">
        <f t="shared" si="0"/>
        <v>1</v>
      </c>
      <c r="O10" s="323">
        <f t="shared" si="0"/>
        <v>1</v>
      </c>
      <c r="P10" s="323">
        <f t="shared" si="0"/>
        <v>1</v>
      </c>
      <c r="Q10" s="323">
        <f t="shared" si="0"/>
        <v>1</v>
      </c>
      <c r="R10" s="323">
        <f t="shared" si="0"/>
        <v>1</v>
      </c>
      <c r="S10" s="324">
        <f t="shared" ref="S10:S37" si="1">F10/D10</f>
        <v>1</v>
      </c>
      <c r="T10" s="324">
        <f>F10/E10</f>
        <v>1</v>
      </c>
      <c r="U10" s="324">
        <f>H10/F10</f>
        <v>1</v>
      </c>
      <c r="V10" s="221"/>
      <c r="W10" s="1008">
        <f>G10-H10</f>
        <v>0</v>
      </c>
    </row>
    <row r="11" spans="1:23" s="247" customFormat="1" ht="27.95" customHeight="1">
      <c r="A11" s="232" t="s">
        <v>21</v>
      </c>
      <c r="B11" s="230" t="s">
        <v>494</v>
      </c>
      <c r="C11" s="116" t="s">
        <v>495</v>
      </c>
      <c r="D11" s="323"/>
      <c r="E11" s="323"/>
      <c r="F11" s="323"/>
      <c r="G11" s="323"/>
      <c r="H11" s="323"/>
      <c r="I11" s="323"/>
      <c r="J11" s="323"/>
      <c r="K11" s="323"/>
      <c r="L11" s="323"/>
      <c r="M11" s="323"/>
      <c r="N11" s="323"/>
      <c r="O11" s="323"/>
      <c r="P11" s="323"/>
      <c r="Q11" s="323"/>
      <c r="R11" s="323"/>
      <c r="S11" s="324"/>
      <c r="T11" s="324"/>
      <c r="U11" s="324"/>
      <c r="V11" s="377"/>
      <c r="W11" s="1008"/>
    </row>
    <row r="12" spans="1:23" s="247" customFormat="1" ht="27.95" customHeight="1">
      <c r="A12" s="232" t="s">
        <v>21</v>
      </c>
      <c r="B12" s="230" t="s">
        <v>496</v>
      </c>
      <c r="C12" s="116" t="s">
        <v>495</v>
      </c>
      <c r="D12" s="323"/>
      <c r="E12" s="323"/>
      <c r="F12" s="323"/>
      <c r="G12" s="323"/>
      <c r="H12" s="323"/>
      <c r="I12" s="323"/>
      <c r="J12" s="323"/>
      <c r="K12" s="323"/>
      <c r="L12" s="323"/>
      <c r="M12" s="323"/>
      <c r="N12" s="323"/>
      <c r="O12" s="323"/>
      <c r="P12" s="323"/>
      <c r="Q12" s="323"/>
      <c r="R12" s="323"/>
      <c r="S12" s="324"/>
      <c r="T12" s="324"/>
      <c r="U12" s="324"/>
      <c r="V12" s="377"/>
      <c r="W12" s="1008"/>
    </row>
    <row r="13" spans="1:23" s="247" customFormat="1" ht="27.95" customHeight="1">
      <c r="A13" s="232" t="s">
        <v>21</v>
      </c>
      <c r="B13" s="230" t="s">
        <v>497</v>
      </c>
      <c r="C13" s="116" t="s">
        <v>142</v>
      </c>
      <c r="D13" s="323"/>
      <c r="E13" s="323"/>
      <c r="F13" s="323"/>
      <c r="G13" s="323"/>
      <c r="H13" s="323"/>
      <c r="I13" s="323"/>
      <c r="J13" s="323"/>
      <c r="K13" s="323"/>
      <c r="L13" s="323"/>
      <c r="M13" s="323"/>
      <c r="N13" s="323"/>
      <c r="O13" s="323"/>
      <c r="P13" s="323"/>
      <c r="Q13" s="323"/>
      <c r="R13" s="323"/>
      <c r="S13" s="324"/>
      <c r="T13" s="324"/>
      <c r="U13" s="324"/>
      <c r="V13" s="377"/>
      <c r="W13" s="1008"/>
    </row>
    <row r="14" spans="1:23" s="247" customFormat="1" ht="27.95" customHeight="1">
      <c r="A14" s="232" t="s">
        <v>21</v>
      </c>
      <c r="B14" s="230" t="s">
        <v>498</v>
      </c>
      <c r="C14" s="116" t="s">
        <v>142</v>
      </c>
      <c r="D14" s="323">
        <v>1</v>
      </c>
      <c r="E14" s="323">
        <v>1</v>
      </c>
      <c r="F14" s="323">
        <v>1</v>
      </c>
      <c r="G14" s="323">
        <v>1</v>
      </c>
      <c r="H14" s="323">
        <v>1</v>
      </c>
      <c r="I14" s="323"/>
      <c r="J14" s="323"/>
      <c r="K14" s="323">
        <v>1</v>
      </c>
      <c r="L14" s="323"/>
      <c r="M14" s="323"/>
      <c r="N14" s="323"/>
      <c r="O14" s="323"/>
      <c r="P14" s="323"/>
      <c r="Q14" s="323"/>
      <c r="R14" s="323"/>
      <c r="S14" s="324">
        <f t="shared" si="1"/>
        <v>1</v>
      </c>
      <c r="T14" s="324">
        <f>F14/E14</f>
        <v>1</v>
      </c>
      <c r="U14" s="324">
        <f>H14/F14</f>
        <v>1</v>
      </c>
      <c r="V14" s="377"/>
      <c r="W14" s="1008">
        <f t="shared" ref="W14:W54" si="2">G14-H14</f>
        <v>0</v>
      </c>
    </row>
    <row r="15" spans="1:23" s="247" customFormat="1" ht="27.95" customHeight="1">
      <c r="A15" s="232" t="s">
        <v>21</v>
      </c>
      <c r="B15" s="230" t="s">
        <v>499</v>
      </c>
      <c r="C15" s="116" t="s">
        <v>500</v>
      </c>
      <c r="D15" s="323"/>
      <c r="E15" s="323"/>
      <c r="F15" s="323"/>
      <c r="G15" s="323"/>
      <c r="H15" s="323"/>
      <c r="I15" s="323"/>
      <c r="J15" s="323"/>
      <c r="K15" s="323"/>
      <c r="L15" s="323"/>
      <c r="M15" s="323"/>
      <c r="N15" s="323"/>
      <c r="O15" s="323"/>
      <c r="P15" s="323"/>
      <c r="Q15" s="323"/>
      <c r="R15" s="323"/>
      <c r="S15" s="324"/>
      <c r="T15" s="324"/>
      <c r="U15" s="324"/>
      <c r="V15" s="377"/>
      <c r="W15" s="1008">
        <f t="shared" si="2"/>
        <v>0</v>
      </c>
    </row>
    <row r="16" spans="1:23" ht="27.95" customHeight="1">
      <c r="A16" s="232" t="s">
        <v>21</v>
      </c>
      <c r="B16" s="230" t="s">
        <v>501</v>
      </c>
      <c r="C16" s="116" t="s">
        <v>502</v>
      </c>
      <c r="D16" s="323">
        <v>10</v>
      </c>
      <c r="E16" s="323">
        <v>10</v>
      </c>
      <c r="F16" s="323">
        <v>10</v>
      </c>
      <c r="G16" s="323">
        <v>10</v>
      </c>
      <c r="H16" s="323">
        <v>10</v>
      </c>
      <c r="I16" s="323">
        <v>1</v>
      </c>
      <c r="J16" s="323">
        <v>1</v>
      </c>
      <c r="K16" s="323">
        <v>1</v>
      </c>
      <c r="L16" s="323">
        <v>1</v>
      </c>
      <c r="M16" s="323">
        <v>1</v>
      </c>
      <c r="N16" s="323">
        <v>1</v>
      </c>
      <c r="O16" s="323">
        <v>1</v>
      </c>
      <c r="P16" s="323">
        <v>1</v>
      </c>
      <c r="Q16" s="323">
        <v>1</v>
      </c>
      <c r="R16" s="323">
        <v>1</v>
      </c>
      <c r="S16" s="324">
        <f t="shared" si="1"/>
        <v>1</v>
      </c>
      <c r="T16" s="324">
        <f>F16/E16</f>
        <v>1</v>
      </c>
      <c r="U16" s="324">
        <f>H16/F16</f>
        <v>1</v>
      </c>
      <c r="V16" s="218"/>
      <c r="W16" s="1008">
        <f t="shared" si="2"/>
        <v>0</v>
      </c>
    </row>
    <row r="17" spans="1:27" ht="32.25" customHeight="1">
      <c r="A17" s="232" t="s">
        <v>21</v>
      </c>
      <c r="B17" s="276" t="s">
        <v>503</v>
      </c>
      <c r="C17" s="116" t="s">
        <v>8</v>
      </c>
      <c r="D17" s="228">
        <v>100</v>
      </c>
      <c r="E17" s="228">
        <v>100</v>
      </c>
      <c r="F17" s="228">
        <v>100</v>
      </c>
      <c r="G17" s="228">
        <v>100</v>
      </c>
      <c r="H17" s="228">
        <v>100</v>
      </c>
      <c r="I17" s="228">
        <v>100</v>
      </c>
      <c r="J17" s="228">
        <v>100</v>
      </c>
      <c r="K17" s="228">
        <v>100</v>
      </c>
      <c r="L17" s="228">
        <v>100</v>
      </c>
      <c r="M17" s="228">
        <v>100</v>
      </c>
      <c r="N17" s="228">
        <v>100</v>
      </c>
      <c r="O17" s="228">
        <v>100</v>
      </c>
      <c r="P17" s="228">
        <v>100</v>
      </c>
      <c r="Q17" s="228">
        <v>100</v>
      </c>
      <c r="R17" s="228">
        <v>100</v>
      </c>
      <c r="S17" s="241">
        <f t="shared" ref="S17" si="3">F17-D17</f>
        <v>0</v>
      </c>
      <c r="T17" s="241">
        <f t="shared" ref="T17" si="4">F17-E17</f>
        <v>0</v>
      </c>
      <c r="U17" s="241">
        <f t="shared" ref="U17" si="5">H17-F17</f>
        <v>0</v>
      </c>
      <c r="V17" s="218"/>
      <c r="W17" s="928">
        <f t="shared" si="2"/>
        <v>0</v>
      </c>
    </row>
    <row r="18" spans="1:27" ht="27.95" customHeight="1">
      <c r="A18" s="116">
        <v>2</v>
      </c>
      <c r="B18" s="230" t="s">
        <v>504</v>
      </c>
      <c r="C18" s="116" t="s">
        <v>189</v>
      </c>
      <c r="D18" s="216"/>
      <c r="E18" s="216"/>
      <c r="F18" s="216"/>
      <c r="G18" s="216"/>
      <c r="H18" s="216"/>
      <c r="I18" s="216"/>
      <c r="J18" s="216"/>
      <c r="K18" s="216"/>
      <c r="L18" s="216"/>
      <c r="M18" s="216"/>
      <c r="N18" s="216"/>
      <c r="O18" s="216"/>
      <c r="P18" s="216"/>
      <c r="Q18" s="216"/>
      <c r="R18" s="216"/>
      <c r="S18" s="217"/>
      <c r="T18" s="324"/>
      <c r="U18" s="324"/>
      <c r="V18" s="218"/>
      <c r="W18" s="883">
        <f t="shared" si="2"/>
        <v>0</v>
      </c>
    </row>
    <row r="19" spans="1:27" ht="36" customHeight="1">
      <c r="A19" s="116">
        <v>3</v>
      </c>
      <c r="B19" s="230" t="s">
        <v>505</v>
      </c>
      <c r="C19" s="116" t="s">
        <v>506</v>
      </c>
      <c r="D19" s="216">
        <v>120</v>
      </c>
      <c r="E19" s="216">
        <v>120</v>
      </c>
      <c r="F19" s="216">
        <v>120</v>
      </c>
      <c r="G19" s="216">
        <v>120</v>
      </c>
      <c r="H19" s="216">
        <v>120</v>
      </c>
      <c r="I19" s="216"/>
      <c r="J19" s="216"/>
      <c r="K19" s="216"/>
      <c r="L19" s="216"/>
      <c r="M19" s="216"/>
      <c r="N19" s="216"/>
      <c r="O19" s="216"/>
      <c r="P19" s="216"/>
      <c r="Q19" s="216"/>
      <c r="R19" s="216"/>
      <c r="S19" s="217">
        <f t="shared" si="1"/>
        <v>1</v>
      </c>
      <c r="T19" s="324">
        <f>F19/E19</f>
        <v>1</v>
      </c>
      <c r="U19" s="324">
        <f>H19/F19</f>
        <v>1</v>
      </c>
      <c r="V19" s="218"/>
      <c r="W19" s="883">
        <f t="shared" si="2"/>
        <v>0</v>
      </c>
    </row>
    <row r="20" spans="1:27" ht="32.25" customHeight="1">
      <c r="A20" s="232" t="s">
        <v>21</v>
      </c>
      <c r="B20" s="230" t="s">
        <v>773</v>
      </c>
      <c r="C20" s="116" t="s">
        <v>506</v>
      </c>
      <c r="D20" s="333"/>
      <c r="E20" s="333"/>
      <c r="F20" s="333"/>
      <c r="G20" s="333"/>
      <c r="H20" s="333"/>
      <c r="I20" s="333"/>
      <c r="J20" s="333"/>
      <c r="K20" s="333"/>
      <c r="L20" s="333"/>
      <c r="M20" s="333"/>
      <c r="N20" s="333"/>
      <c r="O20" s="333"/>
      <c r="P20" s="333"/>
      <c r="Q20" s="333"/>
      <c r="R20" s="333"/>
      <c r="S20" s="217"/>
      <c r="T20" s="324"/>
      <c r="U20" s="324"/>
      <c r="V20" s="218"/>
      <c r="W20" s="947">
        <f t="shared" si="2"/>
        <v>0</v>
      </c>
    </row>
    <row r="21" spans="1:27" ht="32.25" customHeight="1">
      <c r="A21" s="232" t="s">
        <v>21</v>
      </c>
      <c r="B21" s="230" t="s">
        <v>774</v>
      </c>
      <c r="C21" s="116" t="s">
        <v>506</v>
      </c>
      <c r="D21" s="333">
        <v>120</v>
      </c>
      <c r="E21" s="333">
        <v>120</v>
      </c>
      <c r="F21" s="333">
        <v>120</v>
      </c>
      <c r="G21" s="333">
        <v>120</v>
      </c>
      <c r="H21" s="333">
        <v>120</v>
      </c>
      <c r="I21" s="333"/>
      <c r="J21" s="333"/>
      <c r="K21" s="333"/>
      <c r="L21" s="333"/>
      <c r="M21" s="333"/>
      <c r="N21" s="333"/>
      <c r="O21" s="333"/>
      <c r="P21" s="333"/>
      <c r="Q21" s="333"/>
      <c r="R21" s="333"/>
      <c r="S21" s="217">
        <f t="shared" si="1"/>
        <v>1</v>
      </c>
      <c r="T21" s="324">
        <f>F21/E21</f>
        <v>1</v>
      </c>
      <c r="U21" s="324">
        <f>H21/F21</f>
        <v>1</v>
      </c>
      <c r="V21" s="218"/>
      <c r="W21" s="947">
        <f t="shared" si="2"/>
        <v>0</v>
      </c>
      <c r="X21" s="248"/>
      <c r="Y21" s="248"/>
      <c r="Z21" s="248"/>
      <c r="AA21" s="248"/>
    </row>
    <row r="22" spans="1:27" ht="33.75" customHeight="1">
      <c r="A22" s="232"/>
      <c r="B22" s="230" t="s">
        <v>507</v>
      </c>
      <c r="C22" s="116" t="s">
        <v>506</v>
      </c>
      <c r="D22" s="323">
        <v>120</v>
      </c>
      <c r="E22" s="323">
        <v>120</v>
      </c>
      <c r="F22" s="323"/>
      <c r="G22" s="323">
        <v>120</v>
      </c>
      <c r="H22" s="323">
        <v>120</v>
      </c>
      <c r="I22" s="323"/>
      <c r="J22" s="323"/>
      <c r="K22" s="323"/>
      <c r="L22" s="323"/>
      <c r="M22" s="323"/>
      <c r="N22" s="323"/>
      <c r="O22" s="323"/>
      <c r="P22" s="323"/>
      <c r="Q22" s="323"/>
      <c r="R22" s="323"/>
      <c r="S22" s="217">
        <f t="shared" si="1"/>
        <v>0</v>
      </c>
      <c r="T22" s="324">
        <f>F22/E22</f>
        <v>0</v>
      </c>
      <c r="U22" s="324"/>
      <c r="V22" s="218"/>
      <c r="W22" s="1008">
        <f>G22-H22</f>
        <v>0</v>
      </c>
      <c r="X22" s="248"/>
      <c r="Y22" s="248"/>
      <c r="Z22" s="248"/>
      <c r="AA22" s="248"/>
    </row>
    <row r="23" spans="1:27" ht="36" customHeight="1">
      <c r="A23" s="232"/>
      <c r="B23" s="230" t="s">
        <v>508</v>
      </c>
      <c r="C23" s="116" t="s">
        <v>506</v>
      </c>
      <c r="D23" s="216"/>
      <c r="E23" s="216"/>
      <c r="F23" s="216"/>
      <c r="G23" s="216"/>
      <c r="H23" s="216"/>
      <c r="I23" s="216"/>
      <c r="J23" s="216"/>
      <c r="K23" s="216"/>
      <c r="L23" s="216"/>
      <c r="M23" s="216"/>
      <c r="N23" s="216"/>
      <c r="O23" s="216"/>
      <c r="P23" s="216"/>
      <c r="Q23" s="216"/>
      <c r="R23" s="216"/>
      <c r="S23" s="217"/>
      <c r="T23" s="324"/>
      <c r="U23" s="324"/>
      <c r="V23" s="232"/>
      <c r="W23" s="883">
        <f t="shared" si="2"/>
        <v>0</v>
      </c>
      <c r="X23" s="248"/>
      <c r="Y23" s="248"/>
      <c r="Z23" s="248"/>
      <c r="AA23" s="248"/>
    </row>
    <row r="24" spans="1:27" s="247" customFormat="1" ht="38.25" customHeight="1">
      <c r="A24" s="116">
        <v>4</v>
      </c>
      <c r="B24" s="230" t="s">
        <v>509</v>
      </c>
      <c r="C24" s="116" t="s">
        <v>506</v>
      </c>
      <c r="D24" s="229">
        <v>19.96</v>
      </c>
      <c r="E24" s="229">
        <v>19.649999999999999</v>
      </c>
      <c r="F24" s="229"/>
      <c r="G24" s="229">
        <v>19.359210144226115</v>
      </c>
      <c r="H24" s="229">
        <v>19.36</v>
      </c>
      <c r="I24" s="229"/>
      <c r="J24" s="229"/>
      <c r="K24" s="229"/>
      <c r="L24" s="229"/>
      <c r="M24" s="229"/>
      <c r="N24" s="229"/>
      <c r="O24" s="229"/>
      <c r="P24" s="229"/>
      <c r="Q24" s="229"/>
      <c r="R24" s="229"/>
      <c r="S24" s="217"/>
      <c r="T24" s="324"/>
      <c r="U24" s="324"/>
      <c r="V24" s="377"/>
      <c r="W24" s="929">
        <f>G24-H24</f>
        <v>-7.8985577388479555E-4</v>
      </c>
      <c r="X24" s="248"/>
      <c r="Y24" s="248"/>
      <c r="Z24" s="248"/>
      <c r="AA24" s="248"/>
    </row>
    <row r="25" spans="1:27" s="247" customFormat="1" ht="26.25" customHeight="1">
      <c r="A25" s="303" t="s">
        <v>98</v>
      </c>
      <c r="B25" s="279" t="s">
        <v>510</v>
      </c>
      <c r="C25" s="303"/>
      <c r="D25" s="378"/>
      <c r="E25" s="378"/>
      <c r="F25" s="378"/>
      <c r="G25" s="378"/>
      <c r="H25" s="378"/>
      <c r="I25" s="378"/>
      <c r="J25" s="378"/>
      <c r="K25" s="378"/>
      <c r="L25" s="378"/>
      <c r="M25" s="378"/>
      <c r="N25" s="378"/>
      <c r="O25" s="378"/>
      <c r="P25" s="378"/>
      <c r="Q25" s="378"/>
      <c r="R25" s="378"/>
      <c r="S25" s="379"/>
      <c r="T25" s="324"/>
      <c r="U25" s="324"/>
      <c r="V25" s="218"/>
      <c r="W25" s="933">
        <f>G25-H25</f>
        <v>0</v>
      </c>
    </row>
    <row r="26" spans="1:27" ht="25.5" customHeight="1">
      <c r="A26" s="116">
        <v>1</v>
      </c>
      <c r="B26" s="230" t="s">
        <v>511</v>
      </c>
      <c r="C26" s="116" t="s">
        <v>11</v>
      </c>
      <c r="D26" s="216">
        <v>256</v>
      </c>
      <c r="E26" s="216">
        <v>257</v>
      </c>
      <c r="F26" s="216">
        <v>248</v>
      </c>
      <c r="G26" s="216">
        <v>250</v>
      </c>
      <c r="H26" s="216">
        <v>250</v>
      </c>
      <c r="I26" s="216"/>
      <c r="J26" s="216"/>
      <c r="K26" s="216"/>
      <c r="L26" s="216"/>
      <c r="M26" s="216"/>
      <c r="N26" s="216"/>
      <c r="O26" s="216"/>
      <c r="P26" s="216"/>
      <c r="Q26" s="216"/>
      <c r="R26" s="216"/>
      <c r="S26" s="324">
        <f t="shared" si="1"/>
        <v>0.96875</v>
      </c>
      <c r="T26" s="324">
        <f>F26/E26</f>
        <v>0.96498054474708173</v>
      </c>
      <c r="U26" s="324">
        <f>H26/F26</f>
        <v>1.0080645161290323</v>
      </c>
      <c r="V26" s="276"/>
      <c r="W26" s="883">
        <f>G26-H26</f>
        <v>0</v>
      </c>
    </row>
    <row r="27" spans="1:27" s="249" customFormat="1" ht="27.95" customHeight="1">
      <c r="A27" s="116"/>
      <c r="B27" s="230" t="s">
        <v>512</v>
      </c>
      <c r="C27" s="116"/>
      <c r="D27" s="380"/>
      <c r="E27" s="380"/>
      <c r="F27" s="380"/>
      <c r="G27" s="380"/>
      <c r="H27" s="380"/>
      <c r="I27" s="380"/>
      <c r="J27" s="380"/>
      <c r="K27" s="380"/>
      <c r="L27" s="380"/>
      <c r="M27" s="380"/>
      <c r="N27" s="380"/>
      <c r="O27" s="380"/>
      <c r="P27" s="380"/>
      <c r="Q27" s="380"/>
      <c r="R27" s="380"/>
      <c r="S27" s="359"/>
      <c r="T27" s="324"/>
      <c r="U27" s="324"/>
      <c r="V27" s="276"/>
      <c r="W27" s="934">
        <f t="shared" si="2"/>
        <v>0</v>
      </c>
    </row>
    <row r="28" spans="1:27" ht="27.95" customHeight="1">
      <c r="A28" s="116" t="s">
        <v>513</v>
      </c>
      <c r="B28" s="230" t="s">
        <v>514</v>
      </c>
      <c r="C28" s="116" t="s">
        <v>11</v>
      </c>
      <c r="D28" s="216">
        <v>39</v>
      </c>
      <c r="E28" s="216">
        <v>44</v>
      </c>
      <c r="F28" s="216">
        <v>45</v>
      </c>
      <c r="G28" s="216">
        <v>47</v>
      </c>
      <c r="H28" s="216">
        <v>47</v>
      </c>
      <c r="I28" s="216"/>
      <c r="J28" s="216"/>
      <c r="K28" s="216"/>
      <c r="L28" s="216"/>
      <c r="M28" s="216"/>
      <c r="N28" s="216"/>
      <c r="O28" s="216"/>
      <c r="P28" s="216"/>
      <c r="Q28" s="216"/>
      <c r="R28" s="216"/>
      <c r="S28" s="381">
        <f t="shared" si="1"/>
        <v>1.1538461538461537</v>
      </c>
      <c r="T28" s="324">
        <f t="shared" ref="T28:T31" si="6">F28/E28</f>
        <v>1.0227272727272727</v>
      </c>
      <c r="U28" s="324">
        <f t="shared" ref="U28:U31" si="7">H28/F28</f>
        <v>1.0444444444444445</v>
      </c>
      <c r="V28" s="276"/>
      <c r="W28" s="883">
        <f t="shared" si="2"/>
        <v>0</v>
      </c>
    </row>
    <row r="29" spans="1:27" ht="27.95" customHeight="1">
      <c r="A29" s="116"/>
      <c r="B29" s="230" t="s">
        <v>515</v>
      </c>
      <c r="C29" s="116" t="s">
        <v>516</v>
      </c>
      <c r="D29" s="228">
        <v>6.5</v>
      </c>
      <c r="E29" s="228">
        <v>8.1999999999999993</v>
      </c>
      <c r="F29" s="228">
        <v>6.91</v>
      </c>
      <c r="G29" s="228">
        <v>7.5823573064885617</v>
      </c>
      <c r="H29" s="228">
        <f>H28/H8*10000</f>
        <v>7.5823573064885617</v>
      </c>
      <c r="I29" s="228"/>
      <c r="J29" s="228"/>
      <c r="K29" s="228"/>
      <c r="L29" s="228"/>
      <c r="M29" s="228"/>
      <c r="N29" s="228"/>
      <c r="O29" s="228"/>
      <c r="P29" s="228"/>
      <c r="Q29" s="228"/>
      <c r="R29" s="228"/>
      <c r="S29" s="217">
        <f t="shared" si="1"/>
        <v>1.063076923076923</v>
      </c>
      <c r="T29" s="324">
        <f t="shared" si="6"/>
        <v>0.84268292682926838</v>
      </c>
      <c r="U29" s="324">
        <f t="shared" si="7"/>
        <v>1.0973020704035545</v>
      </c>
      <c r="V29" s="276"/>
      <c r="W29" s="928">
        <f t="shared" si="2"/>
        <v>0</v>
      </c>
    </row>
    <row r="30" spans="1:27" ht="27.95" customHeight="1">
      <c r="A30" s="116" t="s">
        <v>517</v>
      </c>
      <c r="B30" s="230" t="s">
        <v>518</v>
      </c>
      <c r="C30" s="116" t="s">
        <v>11</v>
      </c>
      <c r="D30" s="323">
        <v>7</v>
      </c>
      <c r="E30" s="323">
        <v>6</v>
      </c>
      <c r="F30" s="323">
        <v>6</v>
      </c>
      <c r="G30" s="323">
        <v>6</v>
      </c>
      <c r="H30" s="323">
        <v>6</v>
      </c>
      <c r="I30" s="323"/>
      <c r="J30" s="323"/>
      <c r="K30" s="323"/>
      <c r="L30" s="323"/>
      <c r="M30" s="323"/>
      <c r="N30" s="323"/>
      <c r="O30" s="323"/>
      <c r="P30" s="323"/>
      <c r="Q30" s="323"/>
      <c r="R30" s="323"/>
      <c r="S30" s="324">
        <f t="shared" si="1"/>
        <v>0.8571428571428571</v>
      </c>
      <c r="T30" s="324">
        <f t="shared" si="6"/>
        <v>1</v>
      </c>
      <c r="U30" s="324">
        <f t="shared" si="7"/>
        <v>1</v>
      </c>
      <c r="V30" s="276"/>
      <c r="W30" s="1008">
        <f t="shared" si="2"/>
        <v>0</v>
      </c>
    </row>
    <row r="31" spans="1:27" ht="27.95" customHeight="1">
      <c r="A31" s="116"/>
      <c r="B31" s="230" t="s">
        <v>519</v>
      </c>
      <c r="C31" s="116" t="s">
        <v>69</v>
      </c>
      <c r="D31" s="228">
        <v>0.86</v>
      </c>
      <c r="E31" s="228">
        <f t="shared" ref="E31" si="8">E30/E8*10000</f>
        <v>0.97925609178893769</v>
      </c>
      <c r="F31" s="228">
        <f>F30/F8*10000</f>
        <v>0.9873617693522907</v>
      </c>
      <c r="G31" s="228">
        <v>0.96796050721130578</v>
      </c>
      <c r="H31" s="228">
        <f>H30/H8*10000</f>
        <v>0.96796050721130578</v>
      </c>
      <c r="I31" s="228"/>
      <c r="J31" s="228"/>
      <c r="K31" s="228"/>
      <c r="L31" s="228"/>
      <c r="M31" s="228"/>
      <c r="N31" s="228"/>
      <c r="O31" s="228"/>
      <c r="P31" s="228"/>
      <c r="Q31" s="228"/>
      <c r="R31" s="228"/>
      <c r="S31" s="217">
        <f t="shared" si="1"/>
        <v>1.1480950806421986</v>
      </c>
      <c r="T31" s="324">
        <f t="shared" si="6"/>
        <v>1.00827738283307</v>
      </c>
      <c r="U31" s="324">
        <f t="shared" si="7"/>
        <v>0.98035040170361043</v>
      </c>
      <c r="V31" s="276"/>
      <c r="W31" s="928">
        <f t="shared" si="2"/>
        <v>0</v>
      </c>
    </row>
    <row r="32" spans="1:27" ht="36" customHeight="1">
      <c r="A32" s="116">
        <v>2</v>
      </c>
      <c r="B32" s="230" t="s">
        <v>520</v>
      </c>
      <c r="C32" s="116" t="s">
        <v>8</v>
      </c>
      <c r="D32" s="228">
        <v>40</v>
      </c>
      <c r="E32" s="228">
        <v>40</v>
      </c>
      <c r="F32" s="228">
        <v>50</v>
      </c>
      <c r="G32" s="228">
        <v>50</v>
      </c>
      <c r="H32" s="228">
        <v>50</v>
      </c>
      <c r="I32" s="228"/>
      <c r="J32" s="228">
        <v>10</v>
      </c>
      <c r="K32" s="228"/>
      <c r="L32" s="228"/>
      <c r="M32" s="228">
        <v>10</v>
      </c>
      <c r="N32" s="228"/>
      <c r="O32" s="228">
        <v>10</v>
      </c>
      <c r="P32" s="228"/>
      <c r="Q32" s="228">
        <v>10</v>
      </c>
      <c r="R32" s="228">
        <v>10</v>
      </c>
      <c r="S32" s="241">
        <f>F32-D32</f>
        <v>10</v>
      </c>
      <c r="T32" s="241">
        <f>F32-E32</f>
        <v>10</v>
      </c>
      <c r="U32" s="241">
        <f>H32-F32</f>
        <v>0</v>
      </c>
      <c r="V32" s="276"/>
      <c r="W32" s="928">
        <f t="shared" si="2"/>
        <v>0</v>
      </c>
      <c r="X32" s="932"/>
    </row>
    <row r="33" spans="1:24" ht="33.75" customHeight="1">
      <c r="A33" s="116">
        <v>3</v>
      </c>
      <c r="B33" s="230" t="s">
        <v>521</v>
      </c>
      <c r="C33" s="116" t="s">
        <v>8</v>
      </c>
      <c r="D33" s="228">
        <v>100</v>
      </c>
      <c r="E33" s="228">
        <v>100</v>
      </c>
      <c r="F33" s="228">
        <v>100</v>
      </c>
      <c r="G33" s="228">
        <v>100</v>
      </c>
      <c r="H33" s="228">
        <v>100</v>
      </c>
      <c r="I33" s="228">
        <v>100</v>
      </c>
      <c r="J33" s="228">
        <v>100</v>
      </c>
      <c r="K33" s="228">
        <v>100</v>
      </c>
      <c r="L33" s="228">
        <v>100</v>
      </c>
      <c r="M33" s="228">
        <v>100</v>
      </c>
      <c r="N33" s="228">
        <v>100</v>
      </c>
      <c r="O33" s="228">
        <v>100</v>
      </c>
      <c r="P33" s="228">
        <v>100</v>
      </c>
      <c r="Q33" s="228">
        <v>100</v>
      </c>
      <c r="R33" s="228">
        <v>100</v>
      </c>
      <c r="S33" s="241">
        <f t="shared" ref="S33" si="9">F33-D33</f>
        <v>0</v>
      </c>
      <c r="T33" s="241">
        <f t="shared" ref="T33" si="10">F33-E33</f>
        <v>0</v>
      </c>
      <c r="U33" s="241">
        <f t="shared" ref="U33" si="11">H33-F33</f>
        <v>0</v>
      </c>
      <c r="V33" s="276"/>
      <c r="W33" s="928">
        <f t="shared" si="2"/>
        <v>0</v>
      </c>
    </row>
    <row r="34" spans="1:24" s="247" customFormat="1" ht="33.75" customHeight="1">
      <c r="A34" s="366"/>
      <c r="B34" s="457" t="s">
        <v>775</v>
      </c>
      <c r="C34" s="366"/>
      <c r="D34" s="368"/>
      <c r="E34" s="368"/>
      <c r="F34" s="368"/>
      <c r="G34" s="368">
        <v>93</v>
      </c>
      <c r="H34" s="368">
        <v>93</v>
      </c>
      <c r="I34" s="330">
        <v>6</v>
      </c>
      <c r="J34" s="330">
        <v>9</v>
      </c>
      <c r="K34" s="330">
        <v>19</v>
      </c>
      <c r="L34" s="330">
        <v>5</v>
      </c>
      <c r="M34" s="330">
        <v>14</v>
      </c>
      <c r="N34" s="330">
        <v>6</v>
      </c>
      <c r="O34" s="330">
        <v>16</v>
      </c>
      <c r="P34" s="330">
        <v>3</v>
      </c>
      <c r="Q34" s="330">
        <v>6</v>
      </c>
      <c r="R34" s="330">
        <v>9</v>
      </c>
      <c r="S34" s="935"/>
      <c r="T34" s="935"/>
      <c r="U34" s="935"/>
      <c r="V34" s="936"/>
      <c r="W34" s="937">
        <f t="shared" si="2"/>
        <v>0</v>
      </c>
    </row>
    <row r="35" spans="1:24" s="247" customFormat="1" ht="33.75" customHeight="1">
      <c r="A35" s="366"/>
      <c r="B35" s="457" t="s">
        <v>776</v>
      </c>
      <c r="C35" s="366"/>
      <c r="D35" s="368"/>
      <c r="E35" s="368"/>
      <c r="F35" s="368"/>
      <c r="G35" s="368">
        <v>93</v>
      </c>
      <c r="H35" s="368">
        <v>93</v>
      </c>
      <c r="I35" s="330">
        <v>6</v>
      </c>
      <c r="J35" s="330">
        <v>9</v>
      </c>
      <c r="K35" s="330">
        <v>19</v>
      </c>
      <c r="L35" s="330">
        <v>5</v>
      </c>
      <c r="M35" s="330">
        <v>14</v>
      </c>
      <c r="N35" s="330">
        <v>6</v>
      </c>
      <c r="O35" s="330">
        <v>16</v>
      </c>
      <c r="P35" s="330">
        <v>3</v>
      </c>
      <c r="Q35" s="330">
        <v>6</v>
      </c>
      <c r="R35" s="330">
        <v>9</v>
      </c>
      <c r="S35" s="935"/>
      <c r="T35" s="935"/>
      <c r="U35" s="935"/>
      <c r="V35" s="936"/>
      <c r="W35" s="937">
        <f t="shared" si="2"/>
        <v>0</v>
      </c>
    </row>
    <row r="36" spans="1:24" ht="27.75" customHeight="1">
      <c r="A36" s="303" t="s">
        <v>172</v>
      </c>
      <c r="B36" s="279" t="s">
        <v>522</v>
      </c>
      <c r="C36" s="303"/>
      <c r="D36" s="228"/>
      <c r="E36" s="228"/>
      <c r="F36" s="228"/>
      <c r="G36" s="228"/>
      <c r="H36" s="228"/>
      <c r="I36" s="228"/>
      <c r="J36" s="228"/>
      <c r="K36" s="228"/>
      <c r="L36" s="228"/>
      <c r="M36" s="228"/>
      <c r="N36" s="228"/>
      <c r="O36" s="228"/>
      <c r="P36" s="228"/>
      <c r="Q36" s="228"/>
      <c r="R36" s="228"/>
      <c r="S36" s="381"/>
      <c r="T36" s="324"/>
      <c r="U36" s="324"/>
      <c r="V36" s="276"/>
      <c r="W36" s="928">
        <f t="shared" si="2"/>
        <v>0</v>
      </c>
    </row>
    <row r="37" spans="1:24" s="247" customFormat="1" ht="27" customHeight="1">
      <c r="A37" s="116">
        <v>1</v>
      </c>
      <c r="B37" s="230" t="s">
        <v>523</v>
      </c>
      <c r="C37" s="116" t="s">
        <v>1</v>
      </c>
      <c r="D37" s="216">
        <v>10</v>
      </c>
      <c r="E37" s="216">
        <v>10</v>
      </c>
      <c r="F37" s="216">
        <v>10</v>
      </c>
      <c r="G37" s="216">
        <v>10</v>
      </c>
      <c r="H37" s="216">
        <v>10</v>
      </c>
      <c r="I37" s="216">
        <v>1</v>
      </c>
      <c r="J37" s="216">
        <v>1</v>
      </c>
      <c r="K37" s="216">
        <v>1</v>
      </c>
      <c r="L37" s="216">
        <v>1</v>
      </c>
      <c r="M37" s="216">
        <v>1</v>
      </c>
      <c r="N37" s="216">
        <v>1</v>
      </c>
      <c r="O37" s="216">
        <v>1</v>
      </c>
      <c r="P37" s="216">
        <v>1</v>
      </c>
      <c r="Q37" s="216">
        <v>1</v>
      </c>
      <c r="R37" s="216">
        <v>1</v>
      </c>
      <c r="S37" s="324">
        <f t="shared" si="1"/>
        <v>1</v>
      </c>
      <c r="T37" s="324">
        <f>F37/E37</f>
        <v>1</v>
      </c>
      <c r="U37" s="324">
        <f>H37/F37</f>
        <v>1</v>
      </c>
      <c r="V37" s="276"/>
      <c r="W37" s="883">
        <f t="shared" si="2"/>
        <v>0</v>
      </c>
    </row>
    <row r="38" spans="1:24" s="250" customFormat="1" ht="27" customHeight="1">
      <c r="A38" s="116"/>
      <c r="B38" s="230" t="s">
        <v>524</v>
      </c>
      <c r="C38" s="116" t="s">
        <v>1</v>
      </c>
      <c r="D38" s="323"/>
      <c r="E38" s="323"/>
      <c r="F38" s="323"/>
      <c r="G38" s="323"/>
      <c r="H38" s="323"/>
      <c r="I38" s="323"/>
      <c r="J38" s="323"/>
      <c r="K38" s="323"/>
      <c r="L38" s="323"/>
      <c r="M38" s="323"/>
      <c r="N38" s="323"/>
      <c r="O38" s="323"/>
      <c r="P38" s="323"/>
      <c r="Q38" s="323"/>
      <c r="R38" s="323"/>
      <c r="S38" s="324"/>
      <c r="T38" s="324"/>
      <c r="U38" s="324"/>
      <c r="V38" s="276"/>
      <c r="W38" s="1008">
        <f t="shared" si="2"/>
        <v>0</v>
      </c>
    </row>
    <row r="39" spans="1:24" ht="27.95" customHeight="1">
      <c r="A39" s="383"/>
      <c r="B39" s="230" t="s">
        <v>525</v>
      </c>
      <c r="C39" s="116" t="s">
        <v>8</v>
      </c>
      <c r="D39" s="228">
        <v>100</v>
      </c>
      <c r="E39" s="228">
        <v>100</v>
      </c>
      <c r="F39" s="228">
        <v>100</v>
      </c>
      <c r="G39" s="228">
        <v>100</v>
      </c>
      <c r="H39" s="228">
        <v>100</v>
      </c>
      <c r="I39" s="228">
        <v>100</v>
      </c>
      <c r="J39" s="228">
        <v>100</v>
      </c>
      <c r="K39" s="228">
        <v>100</v>
      </c>
      <c r="L39" s="228">
        <v>100</v>
      </c>
      <c r="M39" s="228">
        <v>100</v>
      </c>
      <c r="N39" s="228">
        <v>100</v>
      </c>
      <c r="O39" s="228">
        <v>100</v>
      </c>
      <c r="P39" s="228">
        <v>100</v>
      </c>
      <c r="Q39" s="228">
        <v>100</v>
      </c>
      <c r="R39" s="228">
        <v>100</v>
      </c>
      <c r="S39" s="550">
        <f>F39-D39</f>
        <v>0</v>
      </c>
      <c r="T39" s="550">
        <f>F39-E39</f>
        <v>0</v>
      </c>
      <c r="U39" s="550">
        <f>H39-F39</f>
        <v>0</v>
      </c>
      <c r="V39" s="276"/>
      <c r="W39" s="928">
        <f t="shared" si="2"/>
        <v>0</v>
      </c>
      <c r="X39" s="932"/>
    </row>
    <row r="40" spans="1:24" s="247" customFormat="1" ht="39.950000000000003" customHeight="1">
      <c r="A40" s="116">
        <v>2</v>
      </c>
      <c r="B40" s="284" t="s">
        <v>526</v>
      </c>
      <c r="C40" s="384" t="s">
        <v>9</v>
      </c>
      <c r="D40" s="229">
        <v>27.2</v>
      </c>
      <c r="E40" s="229">
        <v>24.58</v>
      </c>
      <c r="F40" s="229">
        <v>24.58</v>
      </c>
      <c r="G40" s="229">
        <v>24.2</v>
      </c>
      <c r="H40" s="229">
        <v>24.2</v>
      </c>
      <c r="I40" s="229">
        <v>24.2</v>
      </c>
      <c r="J40" s="229">
        <v>24.2</v>
      </c>
      <c r="K40" s="229">
        <v>24.2</v>
      </c>
      <c r="L40" s="229">
        <v>24.2</v>
      </c>
      <c r="M40" s="229">
        <v>24.2</v>
      </c>
      <c r="N40" s="229">
        <v>24.2</v>
      </c>
      <c r="O40" s="229">
        <v>24.2</v>
      </c>
      <c r="P40" s="229">
        <v>24.2</v>
      </c>
      <c r="Q40" s="229">
        <v>24.2</v>
      </c>
      <c r="R40" s="229">
        <v>24.2</v>
      </c>
      <c r="S40" s="550">
        <f t="shared" ref="S40:S43" si="12">F40-D40</f>
        <v>-2.620000000000001</v>
      </c>
      <c r="T40" s="550">
        <f t="shared" ref="T40:T43" si="13">F40-E40</f>
        <v>0</v>
      </c>
      <c r="U40" s="550">
        <f t="shared" ref="U40:U43" si="14">H40-F40</f>
        <v>-0.37999999999999901</v>
      </c>
      <c r="V40" s="276"/>
      <c r="W40" s="929">
        <f t="shared" si="2"/>
        <v>0</v>
      </c>
    </row>
    <row r="41" spans="1:24" ht="39.950000000000003" customHeight="1">
      <c r="A41" s="116">
        <v>3</v>
      </c>
      <c r="B41" s="284" t="s">
        <v>527</v>
      </c>
      <c r="C41" s="384" t="s">
        <v>9</v>
      </c>
      <c r="D41" s="229">
        <v>33.5</v>
      </c>
      <c r="E41" s="229">
        <v>48.31</v>
      </c>
      <c r="F41" s="229">
        <v>48.31</v>
      </c>
      <c r="G41" s="229">
        <v>47.27</v>
      </c>
      <c r="H41" s="229">
        <v>47.27</v>
      </c>
      <c r="I41" s="229">
        <v>47.27</v>
      </c>
      <c r="J41" s="229">
        <v>47.27</v>
      </c>
      <c r="K41" s="229">
        <v>47.27</v>
      </c>
      <c r="L41" s="229">
        <v>47.27</v>
      </c>
      <c r="M41" s="229">
        <v>47.27</v>
      </c>
      <c r="N41" s="229">
        <v>47.27</v>
      </c>
      <c r="O41" s="229">
        <v>47.27</v>
      </c>
      <c r="P41" s="229">
        <v>47.27</v>
      </c>
      <c r="Q41" s="229">
        <v>47.27</v>
      </c>
      <c r="R41" s="229">
        <v>47.27</v>
      </c>
      <c r="S41" s="550">
        <f t="shared" si="12"/>
        <v>14.810000000000002</v>
      </c>
      <c r="T41" s="550">
        <f t="shared" si="13"/>
        <v>0</v>
      </c>
      <c r="U41" s="550">
        <f t="shared" si="14"/>
        <v>-1.0399999999999991</v>
      </c>
      <c r="V41" s="276"/>
      <c r="W41" s="929">
        <f t="shared" si="2"/>
        <v>0</v>
      </c>
    </row>
    <row r="42" spans="1:24" ht="39.950000000000003" customHeight="1">
      <c r="A42" s="116">
        <v>4</v>
      </c>
      <c r="B42" s="284" t="s">
        <v>528</v>
      </c>
      <c r="C42" s="384" t="s">
        <v>8</v>
      </c>
      <c r="D42" s="229">
        <v>19.690000000000001</v>
      </c>
      <c r="E42" s="229">
        <v>18.48</v>
      </c>
      <c r="F42" s="229">
        <v>18.28</v>
      </c>
      <c r="G42" s="229">
        <f>922/5300*100</f>
        <v>17.39622641509434</v>
      </c>
      <c r="H42" s="229">
        <v>17.399999999999999</v>
      </c>
      <c r="I42" s="229">
        <v>18.809999999999999</v>
      </c>
      <c r="J42" s="229">
        <v>18.02</v>
      </c>
      <c r="K42" s="229">
        <v>12.78</v>
      </c>
      <c r="L42" s="229">
        <v>17.18</v>
      </c>
      <c r="M42" s="229">
        <v>19.760000000000002</v>
      </c>
      <c r="N42" s="229">
        <v>17.649999999999999</v>
      </c>
      <c r="O42" s="229">
        <v>20.6</v>
      </c>
      <c r="P42" s="229">
        <v>21</v>
      </c>
      <c r="Q42" s="229">
        <v>19.8</v>
      </c>
      <c r="R42" s="229">
        <v>17.260000000000002</v>
      </c>
      <c r="S42" s="550">
        <f t="shared" si="12"/>
        <v>-1.4100000000000001</v>
      </c>
      <c r="T42" s="550">
        <f t="shared" si="13"/>
        <v>-0.19999999999999929</v>
      </c>
      <c r="U42" s="550">
        <f t="shared" si="14"/>
        <v>-0.88000000000000256</v>
      </c>
      <c r="V42" s="775"/>
      <c r="W42" s="929">
        <f t="shared" si="2"/>
        <v>-3.7735849056588222E-3</v>
      </c>
    </row>
    <row r="43" spans="1:24" ht="34.5" customHeight="1">
      <c r="A43" s="116"/>
      <c r="B43" s="284" t="s">
        <v>529</v>
      </c>
      <c r="C43" s="384" t="s">
        <v>8</v>
      </c>
      <c r="D43" s="229">
        <v>26.31</v>
      </c>
      <c r="E43" s="229">
        <v>24.9</v>
      </c>
      <c r="F43" s="229">
        <v>24.38</v>
      </c>
      <c r="G43" s="229">
        <f>1261/5411*100</f>
        <v>23.30437996673443</v>
      </c>
      <c r="H43" s="229">
        <v>23.3</v>
      </c>
      <c r="I43" s="229">
        <v>22.83</v>
      </c>
      <c r="J43" s="229">
        <v>23.29</v>
      </c>
      <c r="K43" s="229">
        <v>23.57</v>
      </c>
      <c r="L43" s="229">
        <v>23.71</v>
      </c>
      <c r="M43" s="229">
        <v>23.37</v>
      </c>
      <c r="N43" s="229">
        <v>23.53</v>
      </c>
      <c r="O43" s="229">
        <v>22.8</v>
      </c>
      <c r="P43" s="229">
        <v>23</v>
      </c>
      <c r="Q43" s="229">
        <v>22.77</v>
      </c>
      <c r="R43" s="229">
        <v>23.37</v>
      </c>
      <c r="S43" s="550">
        <f t="shared" si="12"/>
        <v>-1.9299999999999997</v>
      </c>
      <c r="T43" s="550">
        <f t="shared" si="13"/>
        <v>-0.51999999999999957</v>
      </c>
      <c r="U43" s="550">
        <f t="shared" si="14"/>
        <v>-1.0799999999999983</v>
      </c>
      <c r="V43" s="276"/>
      <c r="W43" s="929">
        <f t="shared" si="2"/>
        <v>4.3799667344295301E-3</v>
      </c>
    </row>
    <row r="44" spans="1:24" ht="38.25" customHeight="1">
      <c r="A44" s="116">
        <v>5</v>
      </c>
      <c r="B44" s="284" t="s">
        <v>530</v>
      </c>
      <c r="C44" s="116" t="s">
        <v>531</v>
      </c>
      <c r="D44" s="229"/>
      <c r="E44" s="229"/>
      <c r="F44" s="229"/>
      <c r="G44" s="229"/>
      <c r="H44" s="229"/>
      <c r="I44" s="229"/>
      <c r="J44" s="229"/>
      <c r="K44" s="229"/>
      <c r="L44" s="229"/>
      <c r="M44" s="229"/>
      <c r="N44" s="229"/>
      <c r="O44" s="229"/>
      <c r="P44" s="229"/>
      <c r="Q44" s="229"/>
      <c r="R44" s="229"/>
      <c r="S44" s="217"/>
      <c r="T44" s="217"/>
      <c r="U44" s="324"/>
      <c r="V44" s="276"/>
      <c r="W44" s="929">
        <f t="shared" si="2"/>
        <v>0</v>
      </c>
    </row>
    <row r="45" spans="1:24" ht="39" customHeight="1">
      <c r="A45" s="116">
        <v>6</v>
      </c>
      <c r="B45" s="230" t="s">
        <v>532</v>
      </c>
      <c r="C45" s="994" t="s">
        <v>8</v>
      </c>
      <c r="D45" s="229">
        <v>95.77</v>
      </c>
      <c r="E45" s="229">
        <v>95.88</v>
      </c>
      <c r="F45" s="229">
        <v>95.9</v>
      </c>
      <c r="G45" s="229">
        <f>1079/1123*100</f>
        <v>96.081923419412291</v>
      </c>
      <c r="H45" s="229">
        <f>1079/1123*100</f>
        <v>96.081923419412291</v>
      </c>
      <c r="I45" s="781">
        <v>97.3</v>
      </c>
      <c r="J45" s="781">
        <v>96.21</v>
      </c>
      <c r="K45" s="781">
        <v>96.54</v>
      </c>
      <c r="L45" s="781">
        <v>95.65</v>
      </c>
      <c r="M45" s="781">
        <v>95.59</v>
      </c>
      <c r="N45" s="781">
        <v>96.88</v>
      </c>
      <c r="O45" s="781">
        <v>95.45</v>
      </c>
      <c r="P45" s="781">
        <v>95.24</v>
      </c>
      <c r="Q45" s="781">
        <v>94.79</v>
      </c>
      <c r="R45" s="781">
        <v>96.64</v>
      </c>
      <c r="S45" s="550">
        <f t="shared" ref="S45:S47" si="15">F45-D45</f>
        <v>0.13000000000000966</v>
      </c>
      <c r="T45" s="550">
        <f t="shared" ref="T45:T47" si="16">F45-E45</f>
        <v>2.0000000000010232E-2</v>
      </c>
      <c r="U45" s="550">
        <f t="shared" ref="U45:U47" si="17">H45-F45</f>
        <v>0.18192341941228563</v>
      </c>
      <c r="V45" s="276"/>
      <c r="W45" s="929">
        <f t="shared" si="2"/>
        <v>0</v>
      </c>
    </row>
    <row r="46" spans="1:24" ht="39.950000000000003" customHeight="1">
      <c r="A46" s="116">
        <v>7</v>
      </c>
      <c r="B46" s="230" t="s">
        <v>533</v>
      </c>
      <c r="C46" s="994" t="s">
        <v>8</v>
      </c>
      <c r="D46" s="229">
        <v>71</v>
      </c>
      <c r="E46" s="229">
        <v>72.3</v>
      </c>
      <c r="F46" s="229">
        <v>81</v>
      </c>
      <c r="G46" s="229">
        <f>880/1100*100</f>
        <v>80</v>
      </c>
      <c r="H46" s="229">
        <v>80</v>
      </c>
      <c r="I46" s="781">
        <v>82</v>
      </c>
      <c r="J46" s="781">
        <v>78</v>
      </c>
      <c r="K46" s="781">
        <v>81</v>
      </c>
      <c r="L46" s="781">
        <v>81</v>
      </c>
      <c r="M46" s="781">
        <v>82</v>
      </c>
      <c r="N46" s="781">
        <v>84</v>
      </c>
      <c r="O46" s="781">
        <v>70</v>
      </c>
      <c r="P46" s="781">
        <v>82</v>
      </c>
      <c r="Q46" s="781">
        <v>80</v>
      </c>
      <c r="R46" s="781">
        <v>80</v>
      </c>
      <c r="S46" s="550">
        <f t="shared" si="15"/>
        <v>10</v>
      </c>
      <c r="T46" s="550">
        <f t="shared" si="16"/>
        <v>8.7000000000000028</v>
      </c>
      <c r="U46" s="550">
        <f t="shared" si="17"/>
        <v>-1</v>
      </c>
      <c r="V46" s="276"/>
      <c r="W46" s="929">
        <f t="shared" si="2"/>
        <v>0</v>
      </c>
    </row>
    <row r="47" spans="1:24" ht="32.25" customHeight="1">
      <c r="A47" s="116">
        <v>8</v>
      </c>
      <c r="B47" s="230" t="s">
        <v>534</v>
      </c>
      <c r="C47" s="994" t="s">
        <v>8</v>
      </c>
      <c r="D47" s="229">
        <v>76.88</v>
      </c>
      <c r="E47" s="229">
        <v>78</v>
      </c>
      <c r="F47" s="229">
        <v>86.06</v>
      </c>
      <c r="G47" s="229">
        <f>900/1100*100</f>
        <v>81.818181818181827</v>
      </c>
      <c r="H47" s="229">
        <v>81.8</v>
      </c>
      <c r="I47" s="781">
        <v>81</v>
      </c>
      <c r="J47" s="781">
        <v>82</v>
      </c>
      <c r="K47" s="781">
        <v>85</v>
      </c>
      <c r="L47" s="781">
        <v>82</v>
      </c>
      <c r="M47" s="781">
        <v>82</v>
      </c>
      <c r="N47" s="781">
        <v>83</v>
      </c>
      <c r="O47" s="781">
        <v>80</v>
      </c>
      <c r="P47" s="781">
        <v>85</v>
      </c>
      <c r="Q47" s="781">
        <v>73</v>
      </c>
      <c r="R47" s="781">
        <v>85</v>
      </c>
      <c r="S47" s="550">
        <f t="shared" si="15"/>
        <v>9.1800000000000068</v>
      </c>
      <c r="T47" s="550">
        <f t="shared" si="16"/>
        <v>8.0600000000000023</v>
      </c>
      <c r="U47" s="550">
        <f t="shared" si="17"/>
        <v>-4.2600000000000051</v>
      </c>
      <c r="V47" s="276"/>
      <c r="W47" s="929">
        <f t="shared" si="2"/>
        <v>1.8181818181830067E-2</v>
      </c>
    </row>
    <row r="48" spans="1:24" ht="27.95" customHeight="1">
      <c r="A48" s="116">
        <v>9</v>
      </c>
      <c r="B48" s="230" t="s">
        <v>535</v>
      </c>
      <c r="C48" s="116"/>
      <c r="D48" s="228"/>
      <c r="E48" s="228"/>
      <c r="F48" s="228"/>
      <c r="G48" s="228"/>
      <c r="H48" s="228"/>
      <c r="I48" s="228"/>
      <c r="J48" s="228"/>
      <c r="K48" s="228"/>
      <c r="L48" s="228"/>
      <c r="M48" s="228"/>
      <c r="N48" s="228"/>
      <c r="O48" s="228"/>
      <c r="P48" s="228"/>
      <c r="Q48" s="228"/>
      <c r="R48" s="228"/>
      <c r="S48" s="217"/>
      <c r="T48" s="324"/>
      <c r="U48" s="324"/>
      <c r="V48" s="276"/>
      <c r="W48" s="928">
        <f t="shared" si="2"/>
        <v>0</v>
      </c>
    </row>
    <row r="49" spans="1:23" ht="22.5" customHeight="1">
      <c r="A49" s="116"/>
      <c r="B49" s="230" t="s">
        <v>536</v>
      </c>
      <c r="C49" s="385" t="s">
        <v>9</v>
      </c>
      <c r="D49" s="229">
        <v>0</v>
      </c>
      <c r="E49" s="229">
        <v>0.8</v>
      </c>
      <c r="F49" s="229">
        <v>0.81</v>
      </c>
      <c r="G49" s="229">
        <f>43/61986*1000</f>
        <v>0.69370503016810248</v>
      </c>
      <c r="H49" s="229">
        <f>43/61986*1000</f>
        <v>0.69370503016810248</v>
      </c>
      <c r="I49" s="229"/>
      <c r="J49" s="229"/>
      <c r="K49" s="229"/>
      <c r="L49" s="229"/>
      <c r="M49" s="229"/>
      <c r="N49" s="229"/>
      <c r="O49" s="229"/>
      <c r="P49" s="229"/>
      <c r="Q49" s="229"/>
      <c r="R49" s="229"/>
      <c r="S49" s="550"/>
      <c r="T49" s="550">
        <f t="shared" ref="T49:T50" si="18">F49/E49</f>
        <v>1.0125</v>
      </c>
      <c r="U49" s="550">
        <f t="shared" ref="U49:U50" si="19">H49/F49</f>
        <v>0.8564259631704968</v>
      </c>
      <c r="V49" s="276"/>
      <c r="W49" s="929">
        <f t="shared" si="2"/>
        <v>0</v>
      </c>
    </row>
    <row r="50" spans="1:23" ht="27.75" customHeight="1">
      <c r="A50" s="116"/>
      <c r="B50" s="230" t="s">
        <v>537</v>
      </c>
      <c r="C50" s="116" t="s">
        <v>531</v>
      </c>
      <c r="D50" s="229">
        <v>8.33</v>
      </c>
      <c r="E50" s="229">
        <v>10</v>
      </c>
      <c r="F50" s="229">
        <v>11.52</v>
      </c>
      <c r="G50" s="229">
        <v>14.519407608169587</v>
      </c>
      <c r="H50" s="229">
        <v>14.52</v>
      </c>
      <c r="I50" s="229"/>
      <c r="J50" s="229"/>
      <c r="K50" s="229"/>
      <c r="L50" s="229"/>
      <c r="M50" s="229"/>
      <c r="N50" s="229"/>
      <c r="O50" s="229"/>
      <c r="P50" s="229"/>
      <c r="Q50" s="229"/>
      <c r="R50" s="229"/>
      <c r="S50" s="217">
        <f>F50/D50</f>
        <v>1.3829531812725089</v>
      </c>
      <c r="T50" s="324">
        <f t="shared" si="18"/>
        <v>1.1519999999999999</v>
      </c>
      <c r="U50" s="217">
        <f t="shared" si="19"/>
        <v>1.2604166666666667</v>
      </c>
      <c r="V50" s="276"/>
      <c r="W50" s="929">
        <f t="shared" si="2"/>
        <v>-5.9239183041270849E-4</v>
      </c>
    </row>
    <row r="51" spans="1:23" ht="21.75" customHeight="1">
      <c r="A51" s="116"/>
      <c r="B51" s="230" t="s">
        <v>538</v>
      </c>
      <c r="C51" s="116" t="s">
        <v>8</v>
      </c>
      <c r="D51" s="229">
        <v>0.35</v>
      </c>
      <c r="E51" s="229">
        <v>0.45</v>
      </c>
      <c r="F51" s="229">
        <v>0.37</v>
      </c>
      <c r="G51" s="229">
        <f>285/61986*100</f>
        <v>0.45978124092537026</v>
      </c>
      <c r="H51" s="229">
        <f>285/61986*100</f>
        <v>0.45978124092537026</v>
      </c>
      <c r="I51" s="229"/>
      <c r="J51" s="229"/>
      <c r="K51" s="229"/>
      <c r="L51" s="229"/>
      <c r="M51" s="229"/>
      <c r="N51" s="229"/>
      <c r="O51" s="229"/>
      <c r="P51" s="229"/>
      <c r="Q51" s="229"/>
      <c r="R51" s="229"/>
      <c r="S51" s="550">
        <f>F51-D51</f>
        <v>2.0000000000000018E-2</v>
      </c>
      <c r="T51" s="550">
        <f>F51-E51</f>
        <v>-8.0000000000000016E-2</v>
      </c>
      <c r="U51" s="550">
        <f>H51-F51</f>
        <v>8.9781240925370265E-2</v>
      </c>
      <c r="V51" s="276"/>
      <c r="W51" s="929">
        <f t="shared" si="2"/>
        <v>0</v>
      </c>
    </row>
    <row r="52" spans="1:23" ht="27.95" customHeight="1">
      <c r="A52" s="116">
        <v>10</v>
      </c>
      <c r="B52" s="230" t="s">
        <v>539</v>
      </c>
      <c r="C52" s="213" t="s">
        <v>8</v>
      </c>
      <c r="D52" s="229">
        <v>41.7</v>
      </c>
      <c r="E52" s="229">
        <v>55</v>
      </c>
      <c r="F52" s="229">
        <v>55</v>
      </c>
      <c r="G52" s="229">
        <v>55</v>
      </c>
      <c r="H52" s="229">
        <v>55</v>
      </c>
      <c r="I52" s="229"/>
      <c r="J52" s="229"/>
      <c r="K52" s="229"/>
      <c r="L52" s="229"/>
      <c r="M52" s="229"/>
      <c r="N52" s="229"/>
      <c r="O52" s="229"/>
      <c r="P52" s="229"/>
      <c r="Q52" s="229"/>
      <c r="R52" s="229"/>
      <c r="S52" s="550">
        <f>F52-D52</f>
        <v>13.299999999999997</v>
      </c>
      <c r="T52" s="550">
        <f t="shared" ref="T52:T54" si="20">F52-E52</f>
        <v>0</v>
      </c>
      <c r="U52" s="550">
        <f t="shared" ref="U52:U54" si="21">H52-F52</f>
        <v>0</v>
      </c>
      <c r="V52" s="276"/>
      <c r="W52" s="929">
        <f t="shared" si="2"/>
        <v>0</v>
      </c>
    </row>
    <row r="53" spans="1:23" ht="36.75" customHeight="1">
      <c r="A53" s="116">
        <v>11</v>
      </c>
      <c r="B53" s="342" t="s">
        <v>49</v>
      </c>
      <c r="C53" s="116" t="s">
        <v>8</v>
      </c>
      <c r="D53" s="229"/>
      <c r="E53" s="229">
        <v>40</v>
      </c>
      <c r="F53" s="229">
        <v>40</v>
      </c>
      <c r="G53" s="229">
        <v>50</v>
      </c>
      <c r="H53" s="229">
        <v>50</v>
      </c>
      <c r="I53" s="229">
        <v>50</v>
      </c>
      <c r="J53" s="229">
        <v>50</v>
      </c>
      <c r="K53" s="229">
        <v>50</v>
      </c>
      <c r="L53" s="229">
        <v>50</v>
      </c>
      <c r="M53" s="229">
        <v>50</v>
      </c>
      <c r="N53" s="229">
        <v>50</v>
      </c>
      <c r="O53" s="229">
        <v>50</v>
      </c>
      <c r="P53" s="229">
        <v>50</v>
      </c>
      <c r="Q53" s="229">
        <v>50</v>
      </c>
      <c r="R53" s="229">
        <v>50</v>
      </c>
      <c r="S53" s="550"/>
      <c r="T53" s="550">
        <f t="shared" si="20"/>
        <v>0</v>
      </c>
      <c r="U53" s="550">
        <f t="shared" si="21"/>
        <v>10</v>
      </c>
      <c r="V53" s="276"/>
      <c r="W53" s="929">
        <f t="shared" si="2"/>
        <v>0</v>
      </c>
    </row>
    <row r="54" spans="1:23" ht="30" customHeight="1">
      <c r="A54" s="116">
        <v>12</v>
      </c>
      <c r="B54" s="342" t="s">
        <v>540</v>
      </c>
      <c r="C54" s="116" t="s">
        <v>8</v>
      </c>
      <c r="D54" s="229">
        <v>91</v>
      </c>
      <c r="E54" s="229">
        <v>90</v>
      </c>
      <c r="F54" s="229">
        <v>90</v>
      </c>
      <c r="G54" s="229">
        <v>90</v>
      </c>
      <c r="H54" s="229">
        <v>90</v>
      </c>
      <c r="I54" s="229"/>
      <c r="J54" s="229"/>
      <c r="K54" s="229"/>
      <c r="L54" s="229"/>
      <c r="M54" s="229"/>
      <c r="N54" s="229"/>
      <c r="O54" s="229"/>
      <c r="P54" s="229"/>
      <c r="Q54" s="229"/>
      <c r="R54" s="229"/>
      <c r="S54" s="550">
        <f>F54-D54</f>
        <v>-1</v>
      </c>
      <c r="T54" s="550">
        <f t="shared" si="20"/>
        <v>0</v>
      </c>
      <c r="U54" s="550">
        <f t="shared" si="21"/>
        <v>0</v>
      </c>
      <c r="V54" s="276"/>
      <c r="W54" s="929">
        <f t="shared" si="2"/>
        <v>0</v>
      </c>
    </row>
    <row r="55" spans="1:23" ht="15.75" customHeight="1">
      <c r="A55" s="386"/>
      <c r="B55" s="387"/>
      <c r="C55" s="388"/>
      <c r="D55" s="389"/>
      <c r="E55" s="389"/>
      <c r="F55" s="389"/>
      <c r="G55" s="389"/>
      <c r="H55" s="389"/>
      <c r="I55" s="389"/>
      <c r="J55" s="389"/>
      <c r="K55" s="389"/>
      <c r="L55" s="389"/>
      <c r="M55" s="389"/>
      <c r="N55" s="389"/>
      <c r="O55" s="389"/>
      <c r="P55" s="389"/>
      <c r="Q55" s="389"/>
      <c r="R55" s="389"/>
      <c r="S55" s="390"/>
      <c r="T55" s="390"/>
      <c r="U55" s="390"/>
      <c r="V55" s="391"/>
    </row>
    <row r="56" spans="1:23" ht="15" customHeight="1">
      <c r="C56" s="251"/>
      <c r="D56" s="252"/>
      <c r="E56" s="252"/>
      <c r="F56" s="252"/>
      <c r="G56" s="252"/>
      <c r="H56" s="252"/>
      <c r="I56" s="252"/>
      <c r="J56" s="252"/>
      <c r="K56" s="252"/>
      <c r="L56" s="252"/>
      <c r="M56" s="252"/>
      <c r="N56" s="252"/>
      <c r="O56" s="252"/>
      <c r="P56" s="252"/>
      <c r="Q56" s="252"/>
      <c r="R56" s="252"/>
      <c r="S56" s="253"/>
    </row>
    <row r="57" spans="1:23">
      <c r="S57" s="254"/>
    </row>
    <row r="58" spans="1:23">
      <c r="S58" s="254"/>
    </row>
    <row r="59" spans="1:23">
      <c r="S59" s="254"/>
    </row>
    <row r="60" spans="1:23">
      <c r="S60" s="254"/>
    </row>
    <row r="61" spans="1:23">
      <c r="S61" s="254"/>
    </row>
    <row r="62" spans="1:23">
      <c r="S62" s="254"/>
    </row>
    <row r="63" spans="1:23">
      <c r="S63" s="254"/>
    </row>
    <row r="64" spans="1:23">
      <c r="S64" s="254"/>
    </row>
    <row r="65" spans="2:19">
      <c r="S65" s="254"/>
    </row>
    <row r="66" spans="2:19">
      <c r="S66" s="254"/>
    </row>
    <row r="67" spans="2:19">
      <c r="S67" s="254"/>
    </row>
    <row r="68" spans="2:19">
      <c r="S68" s="254"/>
    </row>
    <row r="69" spans="2:19">
      <c r="S69" s="254"/>
    </row>
    <row r="70" spans="2:19">
      <c r="B70" s="240"/>
      <c r="S70" s="254"/>
    </row>
    <row r="71" spans="2:19">
      <c r="B71" s="240"/>
      <c r="S71" s="254"/>
    </row>
    <row r="72" spans="2:19">
      <c r="B72" s="240"/>
      <c r="S72" s="254"/>
    </row>
    <row r="73" spans="2:19">
      <c r="B73" s="240"/>
      <c r="S73" s="254"/>
    </row>
    <row r="74" spans="2:19">
      <c r="B74" s="240"/>
      <c r="S74" s="254"/>
    </row>
    <row r="75" spans="2:19">
      <c r="B75" s="240"/>
      <c r="S75" s="254"/>
    </row>
    <row r="76" spans="2:19">
      <c r="B76" s="240"/>
      <c r="S76" s="254"/>
    </row>
    <row r="77" spans="2:19">
      <c r="B77" s="240"/>
      <c r="S77" s="254"/>
    </row>
    <row r="78" spans="2:19">
      <c r="B78" s="240"/>
      <c r="S78" s="254"/>
    </row>
    <row r="79" spans="2:19">
      <c r="B79" s="240"/>
      <c r="S79" s="254"/>
    </row>
    <row r="80" spans="2:19">
      <c r="B80" s="240"/>
      <c r="S80" s="254"/>
    </row>
    <row r="81" spans="2:19">
      <c r="B81" s="240"/>
      <c r="S81" s="254"/>
    </row>
    <row r="82" spans="2:19">
      <c r="B82" s="240"/>
      <c r="S82" s="254"/>
    </row>
    <row r="83" spans="2:19">
      <c r="B83" s="240"/>
      <c r="S83" s="254"/>
    </row>
    <row r="84" spans="2:19">
      <c r="B84" s="240"/>
      <c r="S84" s="254"/>
    </row>
    <row r="85" spans="2:19">
      <c r="B85" s="240"/>
      <c r="S85" s="254"/>
    </row>
    <row r="86" spans="2:19">
      <c r="B86" s="240"/>
      <c r="S86" s="254"/>
    </row>
    <row r="87" spans="2:19">
      <c r="B87" s="240"/>
      <c r="S87" s="254"/>
    </row>
    <row r="88" spans="2:19">
      <c r="B88" s="240"/>
      <c r="S88" s="254"/>
    </row>
    <row r="89" spans="2:19">
      <c r="B89" s="240"/>
      <c r="S89" s="254"/>
    </row>
    <row r="90" spans="2:19">
      <c r="B90" s="240"/>
      <c r="S90" s="254"/>
    </row>
  </sheetData>
  <mergeCells count="27">
    <mergeCell ref="H5:H7"/>
    <mergeCell ref="A2:V2"/>
    <mergeCell ref="A3:V3"/>
    <mergeCell ref="A5:A7"/>
    <mergeCell ref="B5:B7"/>
    <mergeCell ref="C5:C7"/>
    <mergeCell ref="D5:D7"/>
    <mergeCell ref="E5:F5"/>
    <mergeCell ref="G5:G7"/>
    <mergeCell ref="I6:I7"/>
    <mergeCell ref="J6:J7"/>
    <mergeCell ref="S6:S7"/>
    <mergeCell ref="T6:T7"/>
    <mergeCell ref="U6:U7"/>
    <mergeCell ref="E6:E7"/>
    <mergeCell ref="F6:F7"/>
    <mergeCell ref="Q6:Q7"/>
    <mergeCell ref="R6:R7"/>
    <mergeCell ref="S5:U5"/>
    <mergeCell ref="V5:V7"/>
    <mergeCell ref="I5:R5"/>
    <mergeCell ref="O6:O7"/>
    <mergeCell ref="P6:P7"/>
    <mergeCell ref="K6:K7"/>
    <mergeCell ref="L6:L7"/>
    <mergeCell ref="M6:M7"/>
    <mergeCell ref="N6:N7"/>
  </mergeCells>
  <printOptions horizontalCentered="1"/>
  <pageMargins left="0.2" right="0.19685039370078741" top="0.39370078740157483" bottom="0.39370078740157483" header="0.19685039370078741" footer="0.19685039370078741"/>
  <pageSetup paperSize="9" scale="67" orientation="landscape" verticalDpi="300" r:id="rId1"/>
  <headerFooter alignWithMargins="0">
    <oddFooter>&amp;CTrang &amp;P / &amp;N</oddFooter>
  </headerFooter>
  <ignoredErrors>
    <ignoredError sqref="T26:T32 T14:T17 T37:T39 T10 T44 T51:T54 T48:T50 T40:T43 T36 T18:T21 T33" formula="1"/>
    <ignoredError sqref="I10:R10" formulaRange="1"/>
  </ignoredErrors>
  <drawing r:id="rId2"/>
</worksheet>
</file>

<file path=xl/worksheets/sheet1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4-000000000000}">
  <sheetPr>
    <tabColor rgb="FF7030A0"/>
  </sheetPr>
  <dimension ref="A1:AD194"/>
  <sheetViews>
    <sheetView tabSelected="1" zoomScale="75" zoomScaleNormal="75" zoomScaleSheetLayoutView="70" workbookViewId="0">
      <pane xSplit="8" ySplit="7" topLeftCell="I14" activePane="bottomRight" state="frozen"/>
      <selection pane="topRight" activeCell="I1" sqref="I1"/>
      <selection pane="bottomLeft" activeCell="A8" sqref="A8"/>
      <selection pane="bottomRight" activeCell="M19" sqref="M19"/>
    </sheetView>
  </sheetViews>
  <sheetFormatPr defaultColWidth="8.88671875" defaultRowHeight="15.75"/>
  <cols>
    <col min="1" max="1" width="5.109375" style="155" customWidth="1"/>
    <col min="2" max="2" width="28.88671875" style="155" customWidth="1"/>
    <col min="3" max="8" width="7.6640625" style="155" customWidth="1"/>
    <col min="9" max="18" width="7.109375" style="155" customWidth="1"/>
    <col min="19" max="19" width="8" style="155" customWidth="1"/>
    <col min="20" max="20" width="7.5546875" style="155" customWidth="1"/>
    <col min="21" max="21" width="8.109375" style="155" customWidth="1"/>
    <col min="22" max="22" width="7.109375" style="185" customWidth="1"/>
    <col min="23" max="23" width="8.88671875" style="155" hidden="1" customWidth="1"/>
    <col min="24" max="28" width="8.88671875" style="155" customWidth="1"/>
    <col min="29" max="29" width="25" style="155" customWidth="1"/>
    <col min="30" max="16384" width="8.88671875" style="155"/>
  </cols>
  <sheetData>
    <row r="1" spans="1:22">
      <c r="A1" s="255" t="s">
        <v>541</v>
      </c>
      <c r="B1" s="255"/>
      <c r="C1" s="179"/>
      <c r="D1" s="1085"/>
      <c r="E1" s="1085"/>
      <c r="F1" s="1085"/>
      <c r="G1" s="1085"/>
      <c r="H1" s="1085"/>
      <c r="I1" s="833"/>
      <c r="J1" s="833"/>
      <c r="K1" s="833"/>
      <c r="L1" s="833"/>
      <c r="M1" s="833"/>
      <c r="N1" s="833"/>
      <c r="O1" s="833"/>
      <c r="P1" s="833"/>
      <c r="Q1" s="833"/>
      <c r="R1" s="833"/>
      <c r="S1" s="179"/>
      <c r="T1" s="179"/>
      <c r="U1" s="179"/>
      <c r="V1" s="179"/>
    </row>
    <row r="2" spans="1:22" ht="18" customHeight="1">
      <c r="A2" s="1085" t="s">
        <v>542</v>
      </c>
      <c r="B2" s="1085"/>
      <c r="C2" s="1085"/>
      <c r="D2" s="1085"/>
      <c r="E2" s="1085"/>
      <c r="F2" s="1085"/>
      <c r="G2" s="1085"/>
      <c r="H2" s="1085"/>
      <c r="I2" s="1085"/>
      <c r="J2" s="1085"/>
      <c r="K2" s="1085"/>
      <c r="L2" s="1085"/>
      <c r="M2" s="1085"/>
      <c r="N2" s="1085"/>
      <c r="O2" s="1085"/>
      <c r="P2" s="1085"/>
      <c r="Q2" s="1085"/>
      <c r="R2" s="1085"/>
      <c r="S2" s="1085"/>
      <c r="T2" s="1085"/>
      <c r="U2" s="1085"/>
      <c r="V2" s="1085"/>
    </row>
    <row r="3" spans="1:22" ht="21.75" customHeight="1">
      <c r="A3" s="1086" t="s">
        <v>790</v>
      </c>
      <c r="B3" s="1087"/>
      <c r="C3" s="1087"/>
      <c r="D3" s="1087"/>
      <c r="E3" s="1087"/>
      <c r="F3" s="1087"/>
      <c r="G3" s="1087"/>
      <c r="H3" s="1087"/>
      <c r="I3" s="1087"/>
      <c r="J3" s="1087"/>
      <c r="K3" s="1087"/>
      <c r="L3" s="1087"/>
      <c r="M3" s="1087"/>
      <c r="N3" s="1087"/>
      <c r="O3" s="1087"/>
      <c r="P3" s="1087"/>
      <c r="Q3" s="1087"/>
      <c r="R3" s="1087"/>
      <c r="S3" s="1087"/>
      <c r="T3" s="1087"/>
      <c r="U3" s="1087"/>
      <c r="V3" s="1087"/>
    </row>
    <row r="4" spans="1:22">
      <c r="C4" s="185"/>
      <c r="D4" s="185"/>
      <c r="E4" s="185"/>
      <c r="F4" s="185"/>
      <c r="G4" s="185"/>
      <c r="H4" s="185"/>
      <c r="I4" s="185"/>
      <c r="J4" s="185"/>
      <c r="K4" s="185"/>
      <c r="L4" s="185"/>
      <c r="M4" s="185"/>
      <c r="N4" s="185"/>
      <c r="O4" s="185"/>
      <c r="P4" s="185"/>
      <c r="Q4" s="185"/>
      <c r="R4" s="185"/>
      <c r="S4" s="185"/>
    </row>
    <row r="5" spans="1:22" ht="35.25" customHeight="1">
      <c r="A5" s="1088" t="s">
        <v>7</v>
      </c>
      <c r="B5" s="1088" t="s">
        <v>2</v>
      </c>
      <c r="C5" s="1088" t="s">
        <v>3</v>
      </c>
      <c r="D5" s="1061" t="s">
        <v>143</v>
      </c>
      <c r="E5" s="1061" t="s">
        <v>144</v>
      </c>
      <c r="F5" s="1061"/>
      <c r="G5" s="1060" t="s">
        <v>744</v>
      </c>
      <c r="H5" s="1061" t="s">
        <v>77</v>
      </c>
      <c r="I5" s="1061" t="s">
        <v>770</v>
      </c>
      <c r="J5" s="1061"/>
      <c r="K5" s="1061"/>
      <c r="L5" s="1061"/>
      <c r="M5" s="1061"/>
      <c r="N5" s="1061"/>
      <c r="O5" s="1061"/>
      <c r="P5" s="1061"/>
      <c r="Q5" s="1061"/>
      <c r="R5" s="1061"/>
      <c r="S5" s="1089" t="s">
        <v>12</v>
      </c>
      <c r="T5" s="1089"/>
      <c r="U5" s="1089"/>
      <c r="V5" s="1100" t="s">
        <v>15</v>
      </c>
    </row>
    <row r="6" spans="1:22" ht="23.25" customHeight="1">
      <c r="A6" s="1088"/>
      <c r="B6" s="1088"/>
      <c r="C6" s="1088"/>
      <c r="D6" s="1061"/>
      <c r="E6" s="1061" t="s">
        <v>146</v>
      </c>
      <c r="F6" s="1061" t="s">
        <v>14</v>
      </c>
      <c r="G6" s="1060"/>
      <c r="H6" s="1061"/>
      <c r="I6" s="1060" t="s">
        <v>745</v>
      </c>
      <c r="J6" s="1060" t="s">
        <v>746</v>
      </c>
      <c r="K6" s="1060" t="s">
        <v>747</v>
      </c>
      <c r="L6" s="1060" t="s">
        <v>748</v>
      </c>
      <c r="M6" s="1060" t="s">
        <v>749</v>
      </c>
      <c r="N6" s="1060" t="s">
        <v>750</v>
      </c>
      <c r="O6" s="1060" t="s">
        <v>751</v>
      </c>
      <c r="P6" s="1060" t="s">
        <v>752</v>
      </c>
      <c r="Q6" s="1060" t="s">
        <v>753</v>
      </c>
      <c r="R6" s="1060" t="s">
        <v>754</v>
      </c>
      <c r="S6" s="1060" t="s">
        <v>78</v>
      </c>
      <c r="T6" s="1058" t="s">
        <v>79</v>
      </c>
      <c r="U6" s="1058" t="s">
        <v>91</v>
      </c>
      <c r="V6" s="1100"/>
    </row>
    <row r="7" spans="1:22" ht="48.75" customHeight="1">
      <c r="A7" s="1088"/>
      <c r="B7" s="1088"/>
      <c r="C7" s="1088"/>
      <c r="D7" s="1061"/>
      <c r="E7" s="1061"/>
      <c r="F7" s="1061"/>
      <c r="G7" s="1060"/>
      <c r="H7" s="1061"/>
      <c r="I7" s="1060" t="s">
        <v>745</v>
      </c>
      <c r="J7" s="1060" t="s">
        <v>746</v>
      </c>
      <c r="K7" s="1060" t="s">
        <v>747</v>
      </c>
      <c r="L7" s="1060" t="s">
        <v>748</v>
      </c>
      <c r="M7" s="1060" t="s">
        <v>749</v>
      </c>
      <c r="N7" s="1060" t="s">
        <v>750</v>
      </c>
      <c r="O7" s="1060" t="s">
        <v>751</v>
      </c>
      <c r="P7" s="1060" t="s">
        <v>752</v>
      </c>
      <c r="Q7" s="1060" t="s">
        <v>753</v>
      </c>
      <c r="R7" s="1060" t="s">
        <v>754</v>
      </c>
      <c r="S7" s="1060"/>
      <c r="T7" s="1058"/>
      <c r="U7" s="1058"/>
      <c r="V7" s="1100"/>
    </row>
    <row r="8" spans="1:22" s="184" customFormat="1" ht="30" customHeight="1">
      <c r="A8" s="1018" t="s">
        <v>92</v>
      </c>
      <c r="B8" s="1019" t="s">
        <v>795</v>
      </c>
      <c r="C8" s="1018" t="s">
        <v>796</v>
      </c>
      <c r="D8" s="350">
        <f>SUM(D9,D12)</f>
        <v>629</v>
      </c>
      <c r="E8" s="350">
        <f>SUM(E9,E12)</f>
        <v>645</v>
      </c>
      <c r="F8" s="350">
        <f>SUM(F9,F12,F20)</f>
        <v>642</v>
      </c>
      <c r="G8" s="1020"/>
      <c r="H8" s="1020">
        <f>SUM(H9,H14,H16,H18,H20)</f>
        <v>640</v>
      </c>
      <c r="I8" s="1020">
        <f>SUM(I9,I14,I16,I18,I20)</f>
        <v>42</v>
      </c>
      <c r="J8" s="1020">
        <f t="shared" ref="J8:R8" si="0">SUM(J9,J14,J16,J18,J20)</f>
        <v>77</v>
      </c>
      <c r="K8" s="1020">
        <f t="shared" si="0"/>
        <v>171</v>
      </c>
      <c r="L8" s="1020">
        <f t="shared" si="0"/>
        <v>39</v>
      </c>
      <c r="M8" s="1020">
        <f t="shared" si="0"/>
        <v>68</v>
      </c>
      <c r="N8" s="1020">
        <f t="shared" si="0"/>
        <v>28</v>
      </c>
      <c r="O8" s="1020">
        <f t="shared" si="0"/>
        <v>87</v>
      </c>
      <c r="P8" s="1020">
        <f t="shared" si="0"/>
        <v>24</v>
      </c>
      <c r="Q8" s="1020">
        <f t="shared" si="0"/>
        <v>41</v>
      </c>
      <c r="R8" s="1020">
        <f t="shared" si="0"/>
        <v>63</v>
      </c>
      <c r="S8" s="1021">
        <f>F8/D8</f>
        <v>1.0206677265500794</v>
      </c>
      <c r="T8" s="1021">
        <f>+F8/E8</f>
        <v>0.99534883720930234</v>
      </c>
      <c r="U8" s="1021">
        <f>H8/F8</f>
        <v>0.99688473520249221</v>
      </c>
      <c r="V8" s="1022"/>
    </row>
    <row r="9" spans="1:22" s="184" customFormat="1" ht="30" customHeight="1">
      <c r="A9" s="1023">
        <v>1</v>
      </c>
      <c r="B9" s="1024" t="s">
        <v>545</v>
      </c>
      <c r="C9" s="1023" t="s">
        <v>796</v>
      </c>
      <c r="D9" s="280">
        <v>185</v>
      </c>
      <c r="E9" s="280">
        <v>181</v>
      </c>
      <c r="F9" s="280">
        <v>181</v>
      </c>
      <c r="G9" s="1025"/>
      <c r="H9" s="280">
        <f>SUM(I9:R9)</f>
        <v>180</v>
      </c>
      <c r="I9" s="1025">
        <f>SUM(I10:I11)</f>
        <v>13</v>
      </c>
      <c r="J9" s="1025">
        <f t="shared" ref="J9:R9" si="1">SUM(J10:J11)</f>
        <v>23</v>
      </c>
      <c r="K9" s="1025">
        <f t="shared" si="1"/>
        <v>43</v>
      </c>
      <c r="L9" s="1025">
        <f t="shared" si="1"/>
        <v>10</v>
      </c>
      <c r="M9" s="1025">
        <f t="shared" si="1"/>
        <v>18</v>
      </c>
      <c r="N9" s="1025">
        <f t="shared" si="1"/>
        <v>7</v>
      </c>
      <c r="O9" s="1025">
        <f t="shared" si="1"/>
        <v>24</v>
      </c>
      <c r="P9" s="1025">
        <f t="shared" si="1"/>
        <v>9</v>
      </c>
      <c r="Q9" s="1025">
        <f t="shared" si="1"/>
        <v>13</v>
      </c>
      <c r="R9" s="1025">
        <f t="shared" si="1"/>
        <v>20</v>
      </c>
      <c r="S9" s="1026">
        <f>F9/D9</f>
        <v>0.97837837837837838</v>
      </c>
      <c r="T9" s="1026">
        <f>+F9/E9</f>
        <v>1</v>
      </c>
      <c r="U9" s="1026">
        <f>H9/F9</f>
        <v>0.99447513812154698</v>
      </c>
      <c r="V9" s="293"/>
    </row>
    <row r="10" spans="1:22" ht="30" customHeight="1">
      <c r="A10" s="1027"/>
      <c r="B10" s="1028" t="s">
        <v>797</v>
      </c>
      <c r="C10" s="1027" t="s">
        <v>796</v>
      </c>
      <c r="D10" s="216">
        <v>26</v>
      </c>
      <c r="E10" s="216">
        <v>26</v>
      </c>
      <c r="F10" s="216">
        <v>26</v>
      </c>
      <c r="G10" s="1029"/>
      <c r="H10" s="216">
        <f>SUM(I10:R10)</f>
        <v>23</v>
      </c>
      <c r="I10" s="1029">
        <v>1</v>
      </c>
      <c r="J10" s="1029">
        <v>4</v>
      </c>
      <c r="K10" s="1029">
        <v>7</v>
      </c>
      <c r="L10" s="1029">
        <v>1</v>
      </c>
      <c r="M10" s="1029">
        <v>4</v>
      </c>
      <c r="N10" s="1029">
        <v>0</v>
      </c>
      <c r="O10" s="1029">
        <v>2</v>
      </c>
      <c r="P10" s="1029">
        <v>0</v>
      </c>
      <c r="Q10" s="1029">
        <v>2</v>
      </c>
      <c r="R10" s="1029">
        <v>2</v>
      </c>
      <c r="S10" s="1030">
        <f>F10/D10</f>
        <v>1</v>
      </c>
      <c r="T10" s="1030">
        <f>+F10/E10</f>
        <v>1</v>
      </c>
      <c r="U10" s="1030">
        <f>H10/F10</f>
        <v>0.88461538461538458</v>
      </c>
      <c r="V10" s="293"/>
    </row>
    <row r="11" spans="1:22" ht="30" customHeight="1">
      <c r="A11" s="1031"/>
      <c r="B11" s="1032" t="s">
        <v>798</v>
      </c>
      <c r="C11" s="1031" t="s">
        <v>796</v>
      </c>
      <c r="D11" s="216">
        <v>159</v>
      </c>
      <c r="E11" s="216">
        <v>155</v>
      </c>
      <c r="F11" s="216">
        <v>155</v>
      </c>
      <c r="G11" s="1029"/>
      <c r="H11" s="216">
        <f>SUM(I11:R11)</f>
        <v>157</v>
      </c>
      <c r="I11" s="1029">
        <v>12</v>
      </c>
      <c r="J11" s="1029">
        <v>19</v>
      </c>
      <c r="K11" s="1029">
        <v>36</v>
      </c>
      <c r="L11" s="1029">
        <v>9</v>
      </c>
      <c r="M11" s="1029">
        <v>14</v>
      </c>
      <c r="N11" s="1029">
        <v>7</v>
      </c>
      <c r="O11" s="1029">
        <v>22</v>
      </c>
      <c r="P11" s="1029">
        <v>9</v>
      </c>
      <c r="Q11" s="1029">
        <v>11</v>
      </c>
      <c r="R11" s="1029">
        <v>18</v>
      </c>
      <c r="S11" s="1030">
        <f>F11/D11</f>
        <v>0.97484276729559749</v>
      </c>
      <c r="T11" s="1030">
        <f>+F11/E11</f>
        <v>1</v>
      </c>
      <c r="U11" s="1030">
        <f>H11/F11</f>
        <v>1.0129032258064516</v>
      </c>
      <c r="V11" s="293"/>
    </row>
    <row r="12" spans="1:22" s="184" customFormat="1" ht="30" customHeight="1">
      <c r="A12" s="1023">
        <v>2</v>
      </c>
      <c r="B12" s="1024" t="s">
        <v>546</v>
      </c>
      <c r="C12" s="1023" t="s">
        <v>796</v>
      </c>
      <c r="D12" s="280">
        <v>444</v>
      </c>
      <c r="E12" s="280">
        <f>SUM(E14,E16,E18,E20)</f>
        <v>464</v>
      </c>
      <c r="F12" s="280">
        <f>SUM(F14,F16,F18)</f>
        <v>439</v>
      </c>
      <c r="G12" s="1025"/>
      <c r="H12" s="280">
        <f>SUM(H14,H16,H18)</f>
        <v>436</v>
      </c>
      <c r="I12" s="280">
        <f>SUM(I14,I16,I18)</f>
        <v>27</v>
      </c>
      <c r="J12" s="280">
        <f t="shared" ref="J12:R12" si="2">SUM(J14,J16,J18)</f>
        <v>50</v>
      </c>
      <c r="K12" s="280">
        <f t="shared" si="2"/>
        <v>128</v>
      </c>
      <c r="L12" s="280">
        <f t="shared" si="2"/>
        <v>22</v>
      </c>
      <c r="M12" s="280">
        <f t="shared" si="2"/>
        <v>49</v>
      </c>
      <c r="N12" s="280">
        <f t="shared" si="2"/>
        <v>19</v>
      </c>
      <c r="O12" s="280">
        <f t="shared" si="2"/>
        <v>59</v>
      </c>
      <c r="P12" s="280">
        <f t="shared" si="2"/>
        <v>13</v>
      </c>
      <c r="Q12" s="280">
        <f t="shared" si="2"/>
        <v>26</v>
      </c>
      <c r="R12" s="280">
        <f t="shared" si="2"/>
        <v>43</v>
      </c>
      <c r="S12" s="1026">
        <f>F12/D12</f>
        <v>0.98873873873873874</v>
      </c>
      <c r="T12" s="1026">
        <f>+F12/E12</f>
        <v>0.94612068965517238</v>
      </c>
      <c r="U12" s="1026">
        <f>H12/F12</f>
        <v>0.99316628701594534</v>
      </c>
      <c r="V12" s="293"/>
    </row>
    <row r="13" spans="1:22" ht="30" customHeight="1">
      <c r="A13" s="1027"/>
      <c r="B13" s="1033" t="s">
        <v>549</v>
      </c>
      <c r="C13" s="1027"/>
      <c r="D13" s="228"/>
      <c r="E13" s="228"/>
      <c r="F13" s="228"/>
      <c r="G13" s="1029"/>
      <c r="H13" s="228"/>
      <c r="I13" s="1029"/>
      <c r="J13" s="1029"/>
      <c r="K13" s="1029"/>
      <c r="L13" s="1029"/>
      <c r="M13" s="1029"/>
      <c r="N13" s="1029"/>
      <c r="O13" s="1029"/>
      <c r="P13" s="1029"/>
      <c r="Q13" s="1029"/>
      <c r="R13" s="1029"/>
      <c r="S13" s="1030"/>
      <c r="T13" s="1030"/>
      <c r="U13" s="1030"/>
      <c r="V13" s="218"/>
    </row>
    <row r="14" spans="1:22" ht="30" customHeight="1">
      <c r="A14" s="1027"/>
      <c r="B14" s="1033" t="s">
        <v>799</v>
      </c>
      <c r="C14" s="1027" t="s">
        <v>796</v>
      </c>
      <c r="D14" s="216">
        <v>280</v>
      </c>
      <c r="E14" s="216">
        <v>275</v>
      </c>
      <c r="F14" s="216">
        <v>274</v>
      </c>
      <c r="G14" s="1029"/>
      <c r="H14" s="216">
        <f>SUM(I14:R14)</f>
        <v>262</v>
      </c>
      <c r="I14" s="1029">
        <v>17</v>
      </c>
      <c r="J14" s="1029">
        <v>34</v>
      </c>
      <c r="K14" s="1029">
        <v>63</v>
      </c>
      <c r="L14" s="1029">
        <v>13</v>
      </c>
      <c r="M14" s="1029">
        <v>30</v>
      </c>
      <c r="N14" s="1029">
        <v>11</v>
      </c>
      <c r="O14" s="1029">
        <v>40</v>
      </c>
      <c r="P14" s="1029">
        <v>8</v>
      </c>
      <c r="Q14" s="1029">
        <v>17</v>
      </c>
      <c r="R14" s="1029">
        <v>29</v>
      </c>
      <c r="S14" s="1030">
        <f t="shared" ref="S14:S22" si="3">F14/D14</f>
        <v>0.97857142857142854</v>
      </c>
      <c r="T14" s="1030">
        <f t="shared" ref="T14:T22" si="4">+F14/E14</f>
        <v>0.99636363636363634</v>
      </c>
      <c r="U14" s="1030">
        <f t="shared" ref="U14:U22" si="5">H14/F14</f>
        <v>0.95620437956204385</v>
      </c>
      <c r="V14" s="218"/>
    </row>
    <row r="15" spans="1:22" s="168" customFormat="1" ht="30" customHeight="1">
      <c r="A15" s="1031"/>
      <c r="B15" s="1034" t="s">
        <v>800</v>
      </c>
      <c r="C15" s="1031" t="s">
        <v>796</v>
      </c>
      <c r="D15" s="913">
        <v>17</v>
      </c>
      <c r="E15" s="913">
        <v>18</v>
      </c>
      <c r="F15" s="913">
        <v>17</v>
      </c>
      <c r="G15" s="1035"/>
      <c r="H15" s="913">
        <v>17</v>
      </c>
      <c r="I15" s="1035"/>
      <c r="J15" s="1035"/>
      <c r="K15" s="1035"/>
      <c r="L15" s="1035"/>
      <c r="M15" s="1035"/>
      <c r="N15" s="1035"/>
      <c r="O15" s="1035"/>
      <c r="P15" s="1035"/>
      <c r="Q15" s="1035">
        <v>17</v>
      </c>
      <c r="R15" s="1035"/>
      <c r="S15" s="1036">
        <f t="shared" si="3"/>
        <v>1</v>
      </c>
      <c r="T15" s="1036">
        <f t="shared" si="4"/>
        <v>0.94444444444444442</v>
      </c>
      <c r="U15" s="1036">
        <f t="shared" si="5"/>
        <v>1</v>
      </c>
      <c r="V15" s="377"/>
    </row>
    <row r="16" spans="1:22" ht="30" customHeight="1">
      <c r="A16" s="1027"/>
      <c r="B16" s="1033" t="s">
        <v>801</v>
      </c>
      <c r="C16" s="1027" t="s">
        <v>796</v>
      </c>
      <c r="D16" s="216">
        <v>133</v>
      </c>
      <c r="E16" s="216">
        <v>134</v>
      </c>
      <c r="F16" s="216">
        <v>134</v>
      </c>
      <c r="G16" s="1029"/>
      <c r="H16" s="216">
        <f>SUM(I16:R16)</f>
        <v>143</v>
      </c>
      <c r="I16" s="1029">
        <v>10</v>
      </c>
      <c r="J16" s="1029">
        <v>16</v>
      </c>
      <c r="K16" s="1029">
        <v>34</v>
      </c>
      <c r="L16" s="1029">
        <v>9</v>
      </c>
      <c r="M16" s="1029">
        <v>19</v>
      </c>
      <c r="N16" s="1029">
        <v>8</v>
      </c>
      <c r="O16" s="1029">
        <v>19</v>
      </c>
      <c r="P16" s="1029">
        <v>5</v>
      </c>
      <c r="Q16" s="1029">
        <v>9</v>
      </c>
      <c r="R16" s="1029">
        <v>14</v>
      </c>
      <c r="S16" s="1030">
        <f t="shared" si="3"/>
        <v>1.0075187969924813</v>
      </c>
      <c r="T16" s="1030">
        <f t="shared" si="4"/>
        <v>1</v>
      </c>
      <c r="U16" s="1030">
        <f t="shared" si="5"/>
        <v>1.0671641791044777</v>
      </c>
      <c r="V16" s="218"/>
    </row>
    <row r="17" spans="1:23" s="168" customFormat="1" ht="30" customHeight="1">
      <c r="A17" s="1031"/>
      <c r="B17" s="1034" t="s">
        <v>802</v>
      </c>
      <c r="C17" s="1031" t="s">
        <v>796</v>
      </c>
      <c r="D17" s="913">
        <v>25</v>
      </c>
      <c r="E17" s="368">
        <v>0</v>
      </c>
      <c r="F17" s="368">
        <v>0</v>
      </c>
      <c r="G17" s="1035"/>
      <c r="H17" s="368"/>
      <c r="I17" s="1035"/>
      <c r="J17" s="1035"/>
      <c r="K17" s="1035"/>
      <c r="L17" s="1035"/>
      <c r="M17" s="1035"/>
      <c r="N17" s="1035"/>
      <c r="O17" s="1035"/>
      <c r="P17" s="1035"/>
      <c r="Q17" s="1035"/>
      <c r="R17" s="1035"/>
      <c r="S17" s="1036"/>
      <c r="T17" s="1037"/>
      <c r="U17" s="1036"/>
      <c r="V17" s="377"/>
    </row>
    <row r="18" spans="1:23" ht="30" customHeight="1">
      <c r="A18" s="1027"/>
      <c r="B18" s="1033" t="s">
        <v>803</v>
      </c>
      <c r="C18" s="1027" t="s">
        <v>796</v>
      </c>
      <c r="D18" s="216">
        <v>31</v>
      </c>
      <c r="E18" s="216">
        <v>32</v>
      </c>
      <c r="F18" s="216">
        <v>31</v>
      </c>
      <c r="G18" s="1029"/>
      <c r="H18" s="216">
        <f>SUM(I18:R18)</f>
        <v>31</v>
      </c>
      <c r="I18" s="1029"/>
      <c r="J18" s="1029"/>
      <c r="K18" s="1029">
        <v>31</v>
      </c>
      <c r="L18" s="1029"/>
      <c r="M18" s="1029"/>
      <c r="N18" s="1029"/>
      <c r="O18" s="1029"/>
      <c r="P18" s="1029"/>
      <c r="Q18" s="1029"/>
      <c r="R18" s="1029"/>
      <c r="S18" s="1030">
        <f t="shared" si="3"/>
        <v>1</v>
      </c>
      <c r="T18" s="1030">
        <f t="shared" si="4"/>
        <v>0.96875</v>
      </c>
      <c r="U18" s="1030">
        <f t="shared" si="5"/>
        <v>1</v>
      </c>
      <c r="V18" s="218"/>
    </row>
    <row r="19" spans="1:23" s="168" customFormat="1" ht="30" customHeight="1">
      <c r="A19" s="1031"/>
      <c r="B19" s="1032" t="s">
        <v>804</v>
      </c>
      <c r="C19" s="1031" t="s">
        <v>796</v>
      </c>
      <c r="D19" s="913">
        <v>8</v>
      </c>
      <c r="E19" s="913">
        <v>8</v>
      </c>
      <c r="F19" s="913">
        <v>8</v>
      </c>
      <c r="G19" s="1035"/>
      <c r="H19" s="913">
        <f>SUM(I19:R19)</f>
        <v>8</v>
      </c>
      <c r="I19" s="1035"/>
      <c r="J19" s="1035"/>
      <c r="K19" s="1035">
        <v>8</v>
      </c>
      <c r="L19" s="1035"/>
      <c r="M19" s="1035"/>
      <c r="N19" s="1035"/>
      <c r="O19" s="1035"/>
      <c r="P19" s="1035"/>
      <c r="Q19" s="1035"/>
      <c r="R19" s="1035"/>
      <c r="S19" s="1036">
        <f t="shared" si="3"/>
        <v>1</v>
      </c>
      <c r="T19" s="1036">
        <f t="shared" si="4"/>
        <v>1</v>
      </c>
      <c r="U19" s="1036">
        <f t="shared" si="5"/>
        <v>1</v>
      </c>
      <c r="V19" s="377"/>
    </row>
    <row r="20" spans="1:23" s="184" customFormat="1" ht="30" customHeight="1">
      <c r="A20" s="1023">
        <v>3</v>
      </c>
      <c r="B20" s="1024" t="s">
        <v>553</v>
      </c>
      <c r="C20" s="1023" t="s">
        <v>796</v>
      </c>
      <c r="D20" s="280">
        <v>18</v>
      </c>
      <c r="E20" s="280">
        <v>23</v>
      </c>
      <c r="F20" s="280">
        <v>22</v>
      </c>
      <c r="G20" s="1025"/>
      <c r="H20" s="280">
        <f>SUM(I20:R20)</f>
        <v>24</v>
      </c>
      <c r="I20" s="1025">
        <f>SUM(I21:I22)</f>
        <v>2</v>
      </c>
      <c r="J20" s="1025">
        <f t="shared" ref="J20:R20" si="6">SUM(J21:J22)</f>
        <v>4</v>
      </c>
      <c r="K20" s="1025">
        <f t="shared" si="6"/>
        <v>0</v>
      </c>
      <c r="L20" s="1025">
        <f>SUM(L21:L22)</f>
        <v>7</v>
      </c>
      <c r="M20" s="1025">
        <f t="shared" si="6"/>
        <v>1</v>
      </c>
      <c r="N20" s="1025">
        <f t="shared" si="6"/>
        <v>2</v>
      </c>
      <c r="O20" s="1025">
        <f t="shared" si="6"/>
        <v>4</v>
      </c>
      <c r="P20" s="1025">
        <f t="shared" si="6"/>
        <v>2</v>
      </c>
      <c r="Q20" s="1025">
        <f t="shared" si="6"/>
        <v>2</v>
      </c>
      <c r="R20" s="1025">
        <f t="shared" si="6"/>
        <v>0</v>
      </c>
      <c r="S20" s="1026">
        <f t="shared" si="3"/>
        <v>1.2222222222222223</v>
      </c>
      <c r="T20" s="1026">
        <f t="shared" si="4"/>
        <v>0.95652173913043481</v>
      </c>
      <c r="U20" s="1026">
        <f t="shared" si="5"/>
        <v>1.0909090909090908</v>
      </c>
      <c r="V20" s="293"/>
    </row>
    <row r="21" spans="1:23" ht="30" customHeight="1">
      <c r="A21" s="1027"/>
      <c r="B21" s="1033" t="s">
        <v>805</v>
      </c>
      <c r="C21" s="1027" t="s">
        <v>796</v>
      </c>
      <c r="D21" s="216">
        <v>4</v>
      </c>
      <c r="E21" s="216">
        <v>4</v>
      </c>
      <c r="F21" s="216">
        <v>3</v>
      </c>
      <c r="G21" s="1029"/>
      <c r="H21" s="216">
        <f>SUM(I21:R21)</f>
        <v>3</v>
      </c>
      <c r="I21" s="216"/>
      <c r="J21" s="216"/>
      <c r="K21" s="216"/>
      <c r="L21" s="216">
        <v>3</v>
      </c>
      <c r="M21" s="216"/>
      <c r="N21" s="216"/>
      <c r="O21" s="216"/>
      <c r="P21" s="216"/>
      <c r="Q21" s="216"/>
      <c r="R21" s="216"/>
      <c r="S21" s="1030">
        <f t="shared" si="3"/>
        <v>0.75</v>
      </c>
      <c r="T21" s="1030">
        <f t="shared" si="4"/>
        <v>0.75</v>
      </c>
      <c r="U21" s="1030">
        <f t="shared" si="5"/>
        <v>1</v>
      </c>
      <c r="V21" s="218"/>
    </row>
    <row r="22" spans="1:23" ht="30" customHeight="1">
      <c r="A22" s="1027"/>
      <c r="B22" s="1033" t="s">
        <v>806</v>
      </c>
      <c r="C22" s="1027" t="s">
        <v>796</v>
      </c>
      <c r="D22" s="216">
        <v>14</v>
      </c>
      <c r="E22" s="216">
        <v>19</v>
      </c>
      <c r="F22" s="216">
        <v>18</v>
      </c>
      <c r="G22" s="1029"/>
      <c r="H22" s="216">
        <f>SUM(I22:R22)</f>
        <v>21</v>
      </c>
      <c r="I22" s="1029">
        <v>2</v>
      </c>
      <c r="J22" s="1029">
        <v>4</v>
      </c>
      <c r="K22" s="1029">
        <v>0</v>
      </c>
      <c r="L22" s="1029">
        <v>4</v>
      </c>
      <c r="M22" s="1029">
        <v>1</v>
      </c>
      <c r="N22" s="1029">
        <v>2</v>
      </c>
      <c r="O22" s="1029">
        <v>4</v>
      </c>
      <c r="P22" s="1029">
        <v>2</v>
      </c>
      <c r="Q22" s="1029">
        <v>2</v>
      </c>
      <c r="R22" s="1029">
        <v>0</v>
      </c>
      <c r="S22" s="1030">
        <f t="shared" si="3"/>
        <v>1.2857142857142858</v>
      </c>
      <c r="T22" s="1030">
        <f t="shared" si="4"/>
        <v>0.94736842105263153</v>
      </c>
      <c r="U22" s="1030">
        <f t="shared" si="5"/>
        <v>1.1666666666666667</v>
      </c>
      <c r="V22" s="218"/>
    </row>
    <row r="23" spans="1:23" ht="29.25" customHeight="1">
      <c r="A23" s="303" t="s">
        <v>98</v>
      </c>
      <c r="B23" s="357" t="s">
        <v>543</v>
      </c>
      <c r="C23" s="1009" t="s">
        <v>547</v>
      </c>
      <c r="D23" s="280">
        <f>D24+D27+D33</f>
        <v>18574</v>
      </c>
      <c r="E23" s="280">
        <f>E24+E27+E33</f>
        <v>18775</v>
      </c>
      <c r="F23" s="280">
        <f t="shared" ref="F23:G23" si="7">F24+F27+F33</f>
        <v>18485</v>
      </c>
      <c r="G23" s="280">
        <f t="shared" si="7"/>
        <v>17595</v>
      </c>
      <c r="H23" s="280">
        <f>H24+H27+H33</f>
        <v>18602</v>
      </c>
      <c r="I23" s="280">
        <f>I24+I27+I33</f>
        <v>1371</v>
      </c>
      <c r="J23" s="280">
        <f t="shared" ref="J23:R23" si="8">J24+J27+J33</f>
        <v>2181</v>
      </c>
      <c r="K23" s="280">
        <f t="shared" si="8"/>
        <v>4796</v>
      </c>
      <c r="L23" s="280">
        <f t="shared" si="8"/>
        <v>1150</v>
      </c>
      <c r="M23" s="280">
        <f t="shared" si="8"/>
        <v>2206</v>
      </c>
      <c r="N23" s="280">
        <f t="shared" si="8"/>
        <v>715</v>
      </c>
      <c r="O23" s="280">
        <f t="shared" si="8"/>
        <v>2597</v>
      </c>
      <c r="P23" s="280">
        <f t="shared" si="8"/>
        <v>576</v>
      </c>
      <c r="Q23" s="280">
        <f t="shared" si="8"/>
        <v>1146</v>
      </c>
      <c r="R23" s="280">
        <f t="shared" si="8"/>
        <v>1864</v>
      </c>
      <c r="S23" s="281">
        <f>F23/D23</f>
        <v>0.99520835576612465</v>
      </c>
      <c r="T23" s="281">
        <f>F23/E23</f>
        <v>0.98455392809587217</v>
      </c>
      <c r="U23" s="281">
        <f>H23/F23</f>
        <v>1.0063294563159317</v>
      </c>
      <c r="V23" s="351"/>
      <c r="W23" s="884">
        <f>G23-H23</f>
        <v>-1007</v>
      </c>
    </row>
    <row r="24" spans="1:23" s="184" customFormat="1" ht="29.25" customHeight="1">
      <c r="A24" s="303">
        <v>1</v>
      </c>
      <c r="B24" s="357" t="s">
        <v>545</v>
      </c>
      <c r="C24" s="1009" t="s">
        <v>547</v>
      </c>
      <c r="D24" s="280">
        <v>4529</v>
      </c>
      <c r="E24" s="280">
        <v>4409</v>
      </c>
      <c r="F24" s="280">
        <v>4406</v>
      </c>
      <c r="G24" s="280">
        <v>3406</v>
      </c>
      <c r="H24" s="280">
        <f>SUM(I24:R24)</f>
        <v>4339</v>
      </c>
      <c r="I24" s="280">
        <f>I25+I26</f>
        <v>347</v>
      </c>
      <c r="J24" s="280">
        <f t="shared" ref="J24:R24" si="9">J25+J26</f>
        <v>507</v>
      </c>
      <c r="K24" s="280">
        <f t="shared" si="9"/>
        <v>1081</v>
      </c>
      <c r="L24" s="280">
        <f t="shared" si="9"/>
        <v>260</v>
      </c>
      <c r="M24" s="280">
        <f t="shared" si="9"/>
        <v>487</v>
      </c>
      <c r="N24" s="280">
        <f t="shared" si="9"/>
        <v>123</v>
      </c>
      <c r="O24" s="280">
        <f t="shared" si="9"/>
        <v>587</v>
      </c>
      <c r="P24" s="280">
        <f t="shared" si="9"/>
        <v>189</v>
      </c>
      <c r="Q24" s="280">
        <f t="shared" si="9"/>
        <v>347</v>
      </c>
      <c r="R24" s="280">
        <f t="shared" si="9"/>
        <v>411</v>
      </c>
      <c r="S24" s="281">
        <f t="shared" ref="S24:S88" si="10">F24/D24</f>
        <v>0.97284168690660189</v>
      </c>
      <c r="T24" s="281">
        <f>F24/E24</f>
        <v>0.99931957359945567</v>
      </c>
      <c r="U24" s="281">
        <f>H24/F24</f>
        <v>0.9847934634589196</v>
      </c>
      <c r="V24" s="354"/>
      <c r="W24" s="884">
        <f t="shared" ref="W24:W89" si="11">G24-H24</f>
        <v>-933</v>
      </c>
    </row>
    <row r="25" spans="1:23" s="168" customFormat="1" ht="29.25" customHeight="1">
      <c r="A25" s="366"/>
      <c r="B25" s="367" t="s">
        <v>778</v>
      </c>
      <c r="C25" s="1010" t="s">
        <v>547</v>
      </c>
      <c r="D25" s="913"/>
      <c r="E25" s="913"/>
      <c r="F25" s="913"/>
      <c r="G25" s="913">
        <v>3406</v>
      </c>
      <c r="H25" s="913">
        <f t="shared" ref="H25:H26" si="12">SUM(I25:R25)</f>
        <v>3583</v>
      </c>
      <c r="I25" s="913">
        <v>293</v>
      </c>
      <c r="J25" s="913">
        <v>404</v>
      </c>
      <c r="K25" s="913">
        <v>908</v>
      </c>
      <c r="L25" s="913">
        <v>215</v>
      </c>
      <c r="M25" s="913">
        <v>387</v>
      </c>
      <c r="N25" s="913">
        <v>103</v>
      </c>
      <c r="O25" s="913">
        <v>495</v>
      </c>
      <c r="P25" s="913">
        <v>158</v>
      </c>
      <c r="Q25" s="913">
        <v>277</v>
      </c>
      <c r="R25" s="913">
        <v>343</v>
      </c>
      <c r="S25" s="796"/>
      <c r="T25" s="796"/>
      <c r="U25" s="796"/>
      <c r="V25" s="355"/>
      <c r="W25" s="881"/>
    </row>
    <row r="26" spans="1:23" s="168" customFormat="1" ht="29.25" customHeight="1">
      <c r="A26" s="366"/>
      <c r="B26" s="367" t="s">
        <v>779</v>
      </c>
      <c r="C26" s="1010" t="s">
        <v>544</v>
      </c>
      <c r="D26" s="913"/>
      <c r="E26" s="913"/>
      <c r="F26" s="913"/>
      <c r="G26" s="913"/>
      <c r="H26" s="913">
        <f t="shared" si="12"/>
        <v>756</v>
      </c>
      <c r="I26" s="913">
        <v>54</v>
      </c>
      <c r="J26" s="913">
        <v>103</v>
      </c>
      <c r="K26" s="913">
        <v>173</v>
      </c>
      <c r="L26" s="913">
        <v>45</v>
      </c>
      <c r="M26" s="913">
        <v>100</v>
      </c>
      <c r="N26" s="913">
        <v>20</v>
      </c>
      <c r="O26" s="913">
        <v>92</v>
      </c>
      <c r="P26" s="913">
        <v>31</v>
      </c>
      <c r="Q26" s="913">
        <v>70</v>
      </c>
      <c r="R26" s="913">
        <v>68</v>
      </c>
      <c r="S26" s="353"/>
      <c r="T26" s="353"/>
      <c r="U26" s="353"/>
      <c r="V26" s="355"/>
      <c r="W26" s="881"/>
    </row>
    <row r="27" spans="1:23" s="184" customFormat="1" ht="29.25" customHeight="1">
      <c r="A27" s="303">
        <v>2</v>
      </c>
      <c r="B27" s="357" t="s">
        <v>546</v>
      </c>
      <c r="C27" s="1009" t="s">
        <v>547</v>
      </c>
      <c r="D27" s="280">
        <f t="shared" ref="D27:R27" si="13">D30+D31+D32</f>
        <v>13923</v>
      </c>
      <c r="E27" s="280">
        <f t="shared" si="13"/>
        <v>14218</v>
      </c>
      <c r="F27" s="280">
        <f t="shared" si="13"/>
        <v>13978</v>
      </c>
      <c r="G27" s="280">
        <f t="shared" si="13"/>
        <v>14079</v>
      </c>
      <c r="H27" s="280">
        <f t="shared" si="13"/>
        <v>14153</v>
      </c>
      <c r="I27" s="280">
        <f t="shared" si="13"/>
        <v>1019</v>
      </c>
      <c r="J27" s="280">
        <f t="shared" si="13"/>
        <v>1664</v>
      </c>
      <c r="K27" s="280">
        <f t="shared" si="13"/>
        <v>3710</v>
      </c>
      <c r="L27" s="280">
        <f t="shared" si="13"/>
        <v>860</v>
      </c>
      <c r="M27" s="280">
        <f t="shared" si="13"/>
        <v>1679</v>
      </c>
      <c r="N27" s="280">
        <f t="shared" si="13"/>
        <v>587</v>
      </c>
      <c r="O27" s="280">
        <f t="shared" si="13"/>
        <v>2000</v>
      </c>
      <c r="P27" s="280">
        <f t="shared" si="13"/>
        <v>384</v>
      </c>
      <c r="Q27" s="280">
        <f t="shared" si="13"/>
        <v>799</v>
      </c>
      <c r="R27" s="280">
        <f t="shared" si="13"/>
        <v>1451</v>
      </c>
      <c r="S27" s="281">
        <f t="shared" si="10"/>
        <v>1.0039502980679451</v>
      </c>
      <c r="T27" s="281">
        <f>F27/E27</f>
        <v>0.98311998874665918</v>
      </c>
      <c r="U27" s="281">
        <f>H27/F27</f>
        <v>1.0125196737730719</v>
      </c>
      <c r="V27" s="354"/>
      <c r="W27" s="884">
        <f>G27-H27</f>
        <v>-74</v>
      </c>
    </row>
    <row r="28" spans="1:23" ht="32.25" customHeight="1">
      <c r="A28" s="116"/>
      <c r="B28" s="342" t="s">
        <v>548</v>
      </c>
      <c r="C28" s="994" t="s">
        <v>547</v>
      </c>
      <c r="D28" s="216">
        <v>250</v>
      </c>
      <c r="E28" s="216">
        <v>250</v>
      </c>
      <c r="F28" s="216">
        <v>250</v>
      </c>
      <c r="G28" s="216">
        <v>250</v>
      </c>
      <c r="H28" s="216">
        <v>285</v>
      </c>
      <c r="I28" s="216">
        <v>15</v>
      </c>
      <c r="J28" s="216">
        <v>31</v>
      </c>
      <c r="K28" s="216">
        <v>38</v>
      </c>
      <c r="L28" s="216">
        <v>29</v>
      </c>
      <c r="M28" s="216">
        <v>54</v>
      </c>
      <c r="N28" s="216">
        <v>30</v>
      </c>
      <c r="O28" s="216">
        <v>38</v>
      </c>
      <c r="P28" s="216">
        <v>7</v>
      </c>
      <c r="Q28" s="216">
        <v>9</v>
      </c>
      <c r="R28" s="216">
        <v>34</v>
      </c>
      <c r="S28" s="352">
        <f t="shared" si="10"/>
        <v>1</v>
      </c>
      <c r="T28" s="217">
        <f>F28/E28</f>
        <v>1</v>
      </c>
      <c r="U28" s="217">
        <f>H28/F28</f>
        <v>1.1399999999999999</v>
      </c>
      <c r="V28" s="351"/>
      <c r="W28" s="883">
        <f>G28-H28</f>
        <v>-35</v>
      </c>
    </row>
    <row r="29" spans="1:23" s="184" customFormat="1" ht="25.5" customHeight="1">
      <c r="A29" s="116"/>
      <c r="B29" s="342" t="s">
        <v>549</v>
      </c>
      <c r="C29" s="994"/>
      <c r="D29" s="216"/>
      <c r="E29" s="216"/>
      <c r="F29" s="216"/>
      <c r="G29" s="216"/>
      <c r="H29" s="216"/>
      <c r="I29" s="216"/>
      <c r="J29" s="216"/>
      <c r="K29" s="216"/>
      <c r="L29" s="216"/>
      <c r="M29" s="216"/>
      <c r="N29" s="216"/>
      <c r="O29" s="216"/>
      <c r="P29" s="216"/>
      <c r="Q29" s="216"/>
      <c r="R29" s="216"/>
      <c r="S29" s="353"/>
      <c r="T29" s="217"/>
      <c r="U29" s="217"/>
      <c r="V29" s="354"/>
      <c r="W29" s="883">
        <f t="shared" si="11"/>
        <v>0</v>
      </c>
    </row>
    <row r="30" spans="1:23" s="168" customFormat="1" ht="25.5" customHeight="1">
      <c r="A30" s="1011" t="s">
        <v>21</v>
      </c>
      <c r="B30" s="367" t="s">
        <v>550</v>
      </c>
      <c r="C30" s="1010" t="s">
        <v>547</v>
      </c>
      <c r="D30" s="913">
        <v>7539</v>
      </c>
      <c r="E30" s="913">
        <v>7312</v>
      </c>
      <c r="F30" s="913">
        <v>7290</v>
      </c>
      <c r="G30" s="913">
        <v>6872</v>
      </c>
      <c r="H30" s="913">
        <v>6944</v>
      </c>
      <c r="I30" s="913">
        <v>524</v>
      </c>
      <c r="J30" s="913">
        <v>863</v>
      </c>
      <c r="K30" s="913">
        <v>1865</v>
      </c>
      <c r="L30" s="913">
        <v>378</v>
      </c>
      <c r="M30" s="913">
        <v>773</v>
      </c>
      <c r="N30" s="913">
        <v>260</v>
      </c>
      <c r="O30" s="913">
        <v>972</v>
      </c>
      <c r="P30" s="913">
        <v>181</v>
      </c>
      <c r="Q30" s="913">
        <v>401</v>
      </c>
      <c r="R30" s="913">
        <v>727</v>
      </c>
      <c r="S30" s="1012">
        <f t="shared" si="10"/>
        <v>0.9669717469160366</v>
      </c>
      <c r="T30" s="353">
        <f>F30/E30</f>
        <v>0.99699124726477029</v>
      </c>
      <c r="U30" s="353">
        <f>H30/F30</f>
        <v>0.95253772290809324</v>
      </c>
      <c r="V30" s="355"/>
      <c r="W30" s="881">
        <f>G30-H30</f>
        <v>-72</v>
      </c>
    </row>
    <row r="31" spans="1:23" s="168" customFormat="1" ht="25.5" customHeight="1">
      <c r="A31" s="1011" t="s">
        <v>21</v>
      </c>
      <c r="B31" s="367" t="s">
        <v>551</v>
      </c>
      <c r="C31" s="1010" t="s">
        <v>547</v>
      </c>
      <c r="D31" s="913">
        <v>5171</v>
      </c>
      <c r="E31" s="913">
        <v>5556</v>
      </c>
      <c r="F31" s="913">
        <v>5463</v>
      </c>
      <c r="G31" s="913">
        <v>5919</v>
      </c>
      <c r="H31" s="913">
        <v>5921</v>
      </c>
      <c r="I31" s="913">
        <v>425</v>
      </c>
      <c r="J31" s="913">
        <v>720</v>
      </c>
      <c r="K31" s="913">
        <v>1406</v>
      </c>
      <c r="L31" s="913">
        <v>381</v>
      </c>
      <c r="M31" s="913">
        <v>729</v>
      </c>
      <c r="N31" s="913">
        <v>267</v>
      </c>
      <c r="O31" s="913">
        <v>869</v>
      </c>
      <c r="P31" s="913">
        <v>174</v>
      </c>
      <c r="Q31" s="913">
        <v>355</v>
      </c>
      <c r="R31" s="913">
        <v>595</v>
      </c>
      <c r="S31" s="379">
        <f t="shared" si="10"/>
        <v>1.0564687681299556</v>
      </c>
      <c r="T31" s="353">
        <f>F31/E31</f>
        <v>0.98326133909287261</v>
      </c>
      <c r="U31" s="353">
        <f>H31/F31</f>
        <v>1.0838367197510526</v>
      </c>
      <c r="V31" s="355"/>
      <c r="W31" s="881">
        <f t="shared" si="11"/>
        <v>-2</v>
      </c>
    </row>
    <row r="32" spans="1:23" s="168" customFormat="1" ht="25.5" customHeight="1">
      <c r="A32" s="1011" t="s">
        <v>21</v>
      </c>
      <c r="B32" s="367" t="s">
        <v>552</v>
      </c>
      <c r="C32" s="1010" t="s">
        <v>547</v>
      </c>
      <c r="D32" s="913">
        <v>1213</v>
      </c>
      <c r="E32" s="913">
        <v>1350</v>
      </c>
      <c r="F32" s="913">
        <v>1225</v>
      </c>
      <c r="G32" s="913">
        <v>1288</v>
      </c>
      <c r="H32" s="913">
        <f>SUM(I32:R32)</f>
        <v>1288</v>
      </c>
      <c r="I32" s="913">
        <v>70</v>
      </c>
      <c r="J32" s="913">
        <v>81</v>
      </c>
      <c r="K32" s="913">
        <v>439</v>
      </c>
      <c r="L32" s="913">
        <v>101</v>
      </c>
      <c r="M32" s="913">
        <v>177</v>
      </c>
      <c r="N32" s="913">
        <v>60</v>
      </c>
      <c r="O32" s="913">
        <v>159</v>
      </c>
      <c r="P32" s="913">
        <v>29</v>
      </c>
      <c r="Q32" s="913">
        <v>43</v>
      </c>
      <c r="R32" s="913">
        <v>129</v>
      </c>
      <c r="S32" s="379">
        <f t="shared" si="10"/>
        <v>1.0098928276999175</v>
      </c>
      <c r="T32" s="353">
        <f>F32/E32</f>
        <v>0.90740740740740744</v>
      </c>
      <c r="U32" s="353">
        <f>H32/F32</f>
        <v>1.0514285714285714</v>
      </c>
      <c r="V32" s="355"/>
      <c r="W32" s="881">
        <f t="shared" si="11"/>
        <v>0</v>
      </c>
    </row>
    <row r="33" spans="1:30" s="184" customFormat="1" ht="25.5" customHeight="1">
      <c r="A33" s="303">
        <v>3</v>
      </c>
      <c r="B33" s="357" t="s">
        <v>553</v>
      </c>
      <c r="C33" s="1009" t="s">
        <v>547</v>
      </c>
      <c r="D33" s="280">
        <v>122</v>
      </c>
      <c r="E33" s="280">
        <v>148</v>
      </c>
      <c r="F33" s="280">
        <v>101</v>
      </c>
      <c r="G33" s="280">
        <v>110</v>
      </c>
      <c r="H33" s="280">
        <v>110</v>
      </c>
      <c r="I33" s="280">
        <v>5</v>
      </c>
      <c r="J33" s="280">
        <v>10</v>
      </c>
      <c r="K33" s="280">
        <v>5</v>
      </c>
      <c r="L33" s="280">
        <v>30</v>
      </c>
      <c r="M33" s="280">
        <v>40</v>
      </c>
      <c r="N33" s="280">
        <v>5</v>
      </c>
      <c r="O33" s="280">
        <v>10</v>
      </c>
      <c r="P33" s="280">
        <v>3</v>
      </c>
      <c r="Q33" s="280">
        <v>0</v>
      </c>
      <c r="R33" s="280">
        <v>2</v>
      </c>
      <c r="S33" s="361">
        <f t="shared" si="10"/>
        <v>0.82786885245901642</v>
      </c>
      <c r="T33" s="281">
        <f>F33/E33</f>
        <v>0.68243243243243246</v>
      </c>
      <c r="U33" s="281">
        <f>H33/F33</f>
        <v>1.0891089108910892</v>
      </c>
      <c r="V33" s="354"/>
      <c r="W33" s="884">
        <f t="shared" si="11"/>
        <v>0</v>
      </c>
      <c r="X33" s="1013"/>
      <c r="Y33" s="1013"/>
    </row>
    <row r="34" spans="1:30" ht="27.75" customHeight="1">
      <c r="A34" s="303" t="s">
        <v>172</v>
      </c>
      <c r="B34" s="357" t="s">
        <v>554</v>
      </c>
      <c r="C34" s="1009" t="s">
        <v>547</v>
      </c>
      <c r="D34" s="280">
        <f t="shared" ref="D34:R34" si="14">D36+D37+D38+D39</f>
        <v>15815</v>
      </c>
      <c r="E34" s="280">
        <f t="shared" si="14"/>
        <v>15925</v>
      </c>
      <c r="F34" s="280">
        <f t="shared" si="14"/>
        <v>15775</v>
      </c>
      <c r="G34" s="280">
        <f t="shared" si="14"/>
        <v>15239</v>
      </c>
      <c r="H34" s="280">
        <f t="shared" si="14"/>
        <v>15239</v>
      </c>
      <c r="I34" s="280">
        <f t="shared" si="14"/>
        <v>1107</v>
      </c>
      <c r="J34" s="280">
        <f t="shared" si="14"/>
        <v>2133</v>
      </c>
      <c r="K34" s="280">
        <f t="shared" si="14"/>
        <v>2661</v>
      </c>
      <c r="L34" s="280">
        <f t="shared" si="14"/>
        <v>1005</v>
      </c>
      <c r="M34" s="280">
        <f t="shared" si="14"/>
        <v>2075</v>
      </c>
      <c r="N34" s="280">
        <f t="shared" si="14"/>
        <v>678</v>
      </c>
      <c r="O34" s="280">
        <f t="shared" si="14"/>
        <v>2505</v>
      </c>
      <c r="P34" s="280">
        <f t="shared" si="14"/>
        <v>566</v>
      </c>
      <c r="Q34" s="280">
        <f t="shared" si="14"/>
        <v>1137</v>
      </c>
      <c r="R34" s="280">
        <f t="shared" si="14"/>
        <v>1372</v>
      </c>
      <c r="S34" s="359">
        <f>F34/D34</f>
        <v>0.99747075561176102</v>
      </c>
      <c r="T34" s="281">
        <f>F34/E34</f>
        <v>0.99058084772370492</v>
      </c>
      <c r="U34" s="281">
        <f>H34/F34</f>
        <v>0.9660221870047544</v>
      </c>
      <c r="V34" s="351"/>
      <c r="W34" s="884">
        <f t="shared" si="11"/>
        <v>0</v>
      </c>
    </row>
    <row r="35" spans="1:30" s="168" customFormat="1" ht="27.75" customHeight="1">
      <c r="A35" s="116"/>
      <c r="B35" s="342" t="s">
        <v>555</v>
      </c>
      <c r="C35" s="994"/>
      <c r="D35" s="216"/>
      <c r="E35" s="216"/>
      <c r="F35" s="216"/>
      <c r="G35" s="216"/>
      <c r="H35" s="216"/>
      <c r="I35" s="216"/>
      <c r="J35" s="216"/>
      <c r="K35" s="216"/>
      <c r="L35" s="216"/>
      <c r="M35" s="216"/>
      <c r="N35" s="216"/>
      <c r="O35" s="216"/>
      <c r="P35" s="216"/>
      <c r="Q35" s="216"/>
      <c r="R35" s="216"/>
      <c r="S35" s="356"/>
      <c r="T35" s="217"/>
      <c r="U35" s="217"/>
      <c r="V35" s="355"/>
      <c r="W35" s="883">
        <f t="shared" si="11"/>
        <v>0</v>
      </c>
    </row>
    <row r="36" spans="1:30" s="168" customFormat="1" ht="27.75" customHeight="1">
      <c r="A36" s="1011" t="s">
        <v>21</v>
      </c>
      <c r="B36" s="367" t="s">
        <v>556</v>
      </c>
      <c r="C36" s="1010" t="s">
        <v>547</v>
      </c>
      <c r="D36" s="913">
        <v>3789</v>
      </c>
      <c r="E36" s="913">
        <v>3699</v>
      </c>
      <c r="F36" s="913">
        <v>3728</v>
      </c>
      <c r="G36" s="913">
        <v>3702</v>
      </c>
      <c r="H36" s="913">
        <v>3702</v>
      </c>
      <c r="I36" s="913">
        <v>264</v>
      </c>
      <c r="J36" s="913">
        <v>502</v>
      </c>
      <c r="K36" s="913">
        <v>604</v>
      </c>
      <c r="L36" s="913">
        <v>239</v>
      </c>
      <c r="M36" s="913">
        <v>487</v>
      </c>
      <c r="N36" s="913">
        <v>123</v>
      </c>
      <c r="O36" s="913">
        <v>581</v>
      </c>
      <c r="P36" s="913">
        <v>189</v>
      </c>
      <c r="Q36" s="913">
        <v>347</v>
      </c>
      <c r="R36" s="913">
        <v>366</v>
      </c>
      <c r="S36" s="1014">
        <f t="shared" si="10"/>
        <v>0.9839007653734495</v>
      </c>
      <c r="T36" s="353">
        <f>F36/E36</f>
        <v>1.0078399567450662</v>
      </c>
      <c r="U36" s="353">
        <f>H36/F36</f>
        <v>0.99302575107296143</v>
      </c>
      <c r="V36" s="355"/>
      <c r="W36" s="881">
        <f t="shared" si="11"/>
        <v>0</v>
      </c>
    </row>
    <row r="37" spans="1:30" s="256" customFormat="1" ht="27.75" customHeight="1">
      <c r="A37" s="1011" t="s">
        <v>21</v>
      </c>
      <c r="B37" s="367" t="s">
        <v>550</v>
      </c>
      <c r="C37" s="1010" t="s">
        <v>547</v>
      </c>
      <c r="D37" s="913">
        <v>6493</v>
      </c>
      <c r="E37" s="913">
        <v>6286</v>
      </c>
      <c r="F37" s="913">
        <v>6275</v>
      </c>
      <c r="G37" s="913">
        <v>5682</v>
      </c>
      <c r="H37" s="913">
        <v>5682</v>
      </c>
      <c r="I37" s="913">
        <v>456</v>
      </c>
      <c r="J37" s="913">
        <v>861</v>
      </c>
      <c r="K37" s="913">
        <v>1074</v>
      </c>
      <c r="L37" s="913">
        <v>358</v>
      </c>
      <c r="M37" s="913">
        <v>763</v>
      </c>
      <c r="N37" s="913">
        <v>258</v>
      </c>
      <c r="O37" s="913">
        <v>954</v>
      </c>
      <c r="P37" s="913">
        <v>181</v>
      </c>
      <c r="Q37" s="913">
        <v>401</v>
      </c>
      <c r="R37" s="913">
        <v>376</v>
      </c>
      <c r="S37" s="1014">
        <f t="shared" si="10"/>
        <v>0.96642538117973198</v>
      </c>
      <c r="T37" s="353">
        <f>F37/E37</f>
        <v>0.99825007954183897</v>
      </c>
      <c r="U37" s="353">
        <f>H37/F37</f>
        <v>0.90549800796812752</v>
      </c>
      <c r="V37" s="360"/>
      <c r="W37" s="881">
        <f t="shared" si="11"/>
        <v>0</v>
      </c>
      <c r="X37" s="168"/>
      <c r="Y37" s="168"/>
      <c r="Z37" s="168"/>
      <c r="AA37" s="168"/>
      <c r="AB37" s="168"/>
      <c r="AC37" s="168"/>
      <c r="AD37" s="168"/>
    </row>
    <row r="38" spans="1:30" s="168" customFormat="1" ht="27.75" customHeight="1">
      <c r="A38" s="1011" t="s">
        <v>21</v>
      </c>
      <c r="B38" s="367" t="s">
        <v>557</v>
      </c>
      <c r="C38" s="1010" t="s">
        <v>547</v>
      </c>
      <c r="D38" s="913">
        <v>4632</v>
      </c>
      <c r="E38" s="913">
        <v>4946</v>
      </c>
      <c r="F38" s="913">
        <v>4864</v>
      </c>
      <c r="G38" s="913">
        <v>5165</v>
      </c>
      <c r="H38" s="913">
        <v>5165</v>
      </c>
      <c r="I38" s="913">
        <v>371</v>
      </c>
      <c r="J38" s="913">
        <v>720</v>
      </c>
      <c r="K38" s="913">
        <v>828</v>
      </c>
      <c r="L38" s="913">
        <v>342</v>
      </c>
      <c r="M38" s="913">
        <v>709</v>
      </c>
      <c r="N38" s="913">
        <v>267</v>
      </c>
      <c r="O38" s="913">
        <v>853</v>
      </c>
      <c r="P38" s="913">
        <v>174</v>
      </c>
      <c r="Q38" s="913">
        <v>355</v>
      </c>
      <c r="R38" s="913">
        <v>546</v>
      </c>
      <c r="S38" s="379">
        <f t="shared" si="10"/>
        <v>1.0500863557858378</v>
      </c>
      <c r="T38" s="353">
        <f>F38/E38</f>
        <v>0.98342094621916698</v>
      </c>
      <c r="U38" s="353">
        <f>H38/F38</f>
        <v>1.0618832236842106</v>
      </c>
      <c r="V38" s="355"/>
      <c r="W38" s="881">
        <f t="shared" si="11"/>
        <v>0</v>
      </c>
    </row>
    <row r="39" spans="1:30" s="168" customFormat="1" ht="27.75" customHeight="1">
      <c r="A39" s="1011" t="s">
        <v>21</v>
      </c>
      <c r="B39" s="367" t="s">
        <v>558</v>
      </c>
      <c r="C39" s="1010" t="s">
        <v>547</v>
      </c>
      <c r="D39" s="913">
        <v>901</v>
      </c>
      <c r="E39" s="913">
        <v>994</v>
      </c>
      <c r="F39" s="913">
        <v>908</v>
      </c>
      <c r="G39" s="913">
        <v>690</v>
      </c>
      <c r="H39" s="913">
        <v>690</v>
      </c>
      <c r="I39" s="913">
        <v>16</v>
      </c>
      <c r="J39" s="913">
        <v>50</v>
      </c>
      <c r="K39" s="913">
        <v>155</v>
      </c>
      <c r="L39" s="913">
        <v>66</v>
      </c>
      <c r="M39" s="913">
        <v>116</v>
      </c>
      <c r="N39" s="913">
        <v>30</v>
      </c>
      <c r="O39" s="913">
        <v>117</v>
      </c>
      <c r="P39" s="913">
        <v>22</v>
      </c>
      <c r="Q39" s="913">
        <v>34</v>
      </c>
      <c r="R39" s="913">
        <v>84</v>
      </c>
      <c r="S39" s="379">
        <f t="shared" si="10"/>
        <v>1.0077691453940067</v>
      </c>
      <c r="T39" s="353">
        <f>F39/E39</f>
        <v>0.91348088531187122</v>
      </c>
      <c r="U39" s="353">
        <f>H39/F39</f>
        <v>0.75991189427312777</v>
      </c>
      <c r="V39" s="355"/>
      <c r="W39" s="881">
        <f t="shared" si="11"/>
        <v>0</v>
      </c>
    </row>
    <row r="40" spans="1:30" s="184" customFormat="1" ht="27.75" customHeight="1">
      <c r="A40" s="303" t="s">
        <v>182</v>
      </c>
      <c r="B40" s="357" t="s">
        <v>559</v>
      </c>
      <c r="C40" s="1009" t="s">
        <v>547</v>
      </c>
      <c r="D40" s="280">
        <v>800</v>
      </c>
      <c r="E40" s="280">
        <v>742</v>
      </c>
      <c r="F40" s="280">
        <v>555</v>
      </c>
      <c r="G40" s="280">
        <v>481</v>
      </c>
      <c r="H40" s="280">
        <v>481</v>
      </c>
      <c r="I40" s="280">
        <v>30</v>
      </c>
      <c r="J40" s="280">
        <v>28</v>
      </c>
      <c r="K40" s="280">
        <v>164</v>
      </c>
      <c r="L40" s="280">
        <v>35</v>
      </c>
      <c r="M40" s="280">
        <v>50</v>
      </c>
      <c r="N40" s="280">
        <v>19</v>
      </c>
      <c r="O40" s="280">
        <v>70</v>
      </c>
      <c r="P40" s="280">
        <v>14</v>
      </c>
      <c r="Q40" s="280">
        <v>20</v>
      </c>
      <c r="R40" s="280">
        <v>51</v>
      </c>
      <c r="S40" s="361">
        <f>F40/D40</f>
        <v>0.69374999999999998</v>
      </c>
      <c r="T40" s="281">
        <f>F40/E40</f>
        <v>0.74797843665768193</v>
      </c>
      <c r="U40" s="281">
        <f>H40/F40</f>
        <v>0.8666666666666667</v>
      </c>
      <c r="V40" s="354"/>
      <c r="W40" s="884">
        <f t="shared" si="11"/>
        <v>0</v>
      </c>
    </row>
    <row r="41" spans="1:30" s="184" customFormat="1" ht="27.75" customHeight="1">
      <c r="A41" s="303" t="s">
        <v>192</v>
      </c>
      <c r="B41" s="357" t="s">
        <v>560</v>
      </c>
      <c r="C41" s="1009"/>
      <c r="D41" s="280"/>
      <c r="E41" s="280"/>
      <c r="F41" s="280"/>
      <c r="G41" s="280"/>
      <c r="H41" s="280"/>
      <c r="I41" s="280"/>
      <c r="J41" s="280"/>
      <c r="K41" s="280"/>
      <c r="L41" s="280"/>
      <c r="M41" s="280"/>
      <c r="N41" s="280"/>
      <c r="O41" s="280"/>
      <c r="P41" s="280"/>
      <c r="Q41" s="280"/>
      <c r="R41" s="280"/>
      <c r="S41" s="361"/>
      <c r="T41" s="281"/>
      <c r="U41" s="281"/>
      <c r="V41" s="354"/>
      <c r="W41" s="884">
        <f t="shared" si="11"/>
        <v>0</v>
      </c>
    </row>
    <row r="42" spans="1:30" ht="41.25" customHeight="1">
      <c r="A42" s="232">
        <v>1</v>
      </c>
      <c r="B42" s="362" t="s">
        <v>561</v>
      </c>
      <c r="C42" s="994" t="s">
        <v>1</v>
      </c>
      <c r="D42" s="216">
        <v>10</v>
      </c>
      <c r="E42" s="216">
        <v>10</v>
      </c>
      <c r="F42" s="216">
        <v>10</v>
      </c>
      <c r="G42" s="216">
        <v>10</v>
      </c>
      <c r="H42" s="216">
        <v>10</v>
      </c>
      <c r="I42" s="216">
        <v>1</v>
      </c>
      <c r="J42" s="216">
        <v>1</v>
      </c>
      <c r="K42" s="216">
        <v>1</v>
      </c>
      <c r="L42" s="216">
        <v>1</v>
      </c>
      <c r="M42" s="216">
        <v>1</v>
      </c>
      <c r="N42" s="216">
        <v>1</v>
      </c>
      <c r="O42" s="216">
        <v>1</v>
      </c>
      <c r="P42" s="216">
        <v>1</v>
      </c>
      <c r="Q42" s="216">
        <v>1</v>
      </c>
      <c r="R42" s="216">
        <v>1</v>
      </c>
      <c r="S42" s="356">
        <f>F42/D42</f>
        <v>1</v>
      </c>
      <c r="T42" s="217">
        <f>F42/E42</f>
        <v>1</v>
      </c>
      <c r="U42" s="217">
        <f>H42/F42</f>
        <v>1</v>
      </c>
      <c r="V42" s="351"/>
      <c r="W42" s="883">
        <f t="shared" si="11"/>
        <v>0</v>
      </c>
    </row>
    <row r="43" spans="1:30" ht="41.25" customHeight="1">
      <c r="A43" s="232">
        <v>2</v>
      </c>
      <c r="B43" s="362" t="s">
        <v>562</v>
      </c>
      <c r="C43" s="994" t="s">
        <v>8</v>
      </c>
      <c r="D43" s="228">
        <v>100</v>
      </c>
      <c r="E43" s="228">
        <v>100</v>
      </c>
      <c r="F43" s="228">
        <v>100</v>
      </c>
      <c r="G43" s="228">
        <v>100</v>
      </c>
      <c r="H43" s="228">
        <v>100</v>
      </c>
      <c r="I43" s="228">
        <v>100</v>
      </c>
      <c r="J43" s="228">
        <v>100</v>
      </c>
      <c r="K43" s="228">
        <v>100</v>
      </c>
      <c r="L43" s="228">
        <v>100</v>
      </c>
      <c r="M43" s="228">
        <v>100</v>
      </c>
      <c r="N43" s="228">
        <v>100</v>
      </c>
      <c r="O43" s="228">
        <v>100</v>
      </c>
      <c r="P43" s="228">
        <v>100</v>
      </c>
      <c r="Q43" s="228">
        <v>100</v>
      </c>
      <c r="R43" s="228">
        <v>100</v>
      </c>
      <c r="S43" s="228">
        <f>F43-D43</f>
        <v>0</v>
      </c>
      <c r="T43" s="228">
        <f>F43-E43</f>
        <v>0</v>
      </c>
      <c r="U43" s="228">
        <f>H43-F43</f>
        <v>0</v>
      </c>
      <c r="V43" s="351"/>
      <c r="W43" s="928">
        <f t="shared" si="11"/>
        <v>0</v>
      </c>
    </row>
    <row r="44" spans="1:30" ht="41.25" customHeight="1">
      <c r="A44" s="232">
        <v>3</v>
      </c>
      <c r="B44" s="362" t="s">
        <v>563</v>
      </c>
      <c r="C44" s="994" t="s">
        <v>8</v>
      </c>
      <c r="D44" s="228">
        <v>100</v>
      </c>
      <c r="E44" s="228">
        <v>100</v>
      </c>
      <c r="F44" s="228">
        <v>100</v>
      </c>
      <c r="G44" s="228">
        <v>100</v>
      </c>
      <c r="H44" s="228">
        <v>100</v>
      </c>
      <c r="I44" s="228">
        <v>100</v>
      </c>
      <c r="J44" s="228">
        <v>100</v>
      </c>
      <c r="K44" s="228">
        <v>100</v>
      </c>
      <c r="L44" s="228">
        <v>100</v>
      </c>
      <c r="M44" s="228">
        <v>100</v>
      </c>
      <c r="N44" s="228">
        <v>100</v>
      </c>
      <c r="O44" s="228">
        <v>100</v>
      </c>
      <c r="P44" s="228">
        <v>100</v>
      </c>
      <c r="Q44" s="228">
        <v>100</v>
      </c>
      <c r="R44" s="228">
        <v>100</v>
      </c>
      <c r="S44" s="228">
        <f t="shared" ref="S44:S46" si="15">F44-D44</f>
        <v>0</v>
      </c>
      <c r="T44" s="228">
        <f t="shared" ref="T44:T46" si="16">F44-E44</f>
        <v>0</v>
      </c>
      <c r="U44" s="228">
        <f t="shared" ref="U44:U46" si="17">H44-F44</f>
        <v>0</v>
      </c>
      <c r="V44" s="351"/>
      <c r="W44" s="928">
        <f t="shared" si="11"/>
        <v>0</v>
      </c>
    </row>
    <row r="45" spans="1:30" ht="41.25" customHeight="1">
      <c r="A45" s="232">
        <v>4</v>
      </c>
      <c r="B45" s="362" t="s">
        <v>564</v>
      </c>
      <c r="C45" s="994" t="s">
        <v>8</v>
      </c>
      <c r="D45" s="228">
        <v>100</v>
      </c>
      <c r="E45" s="228">
        <v>100</v>
      </c>
      <c r="F45" s="228">
        <v>100</v>
      </c>
      <c r="G45" s="228">
        <v>100</v>
      </c>
      <c r="H45" s="228">
        <v>100</v>
      </c>
      <c r="I45" s="228">
        <v>100</v>
      </c>
      <c r="J45" s="228">
        <v>100</v>
      </c>
      <c r="K45" s="228">
        <v>100</v>
      </c>
      <c r="L45" s="228">
        <v>100</v>
      </c>
      <c r="M45" s="228">
        <v>100</v>
      </c>
      <c r="N45" s="228">
        <v>100</v>
      </c>
      <c r="O45" s="228">
        <v>100</v>
      </c>
      <c r="P45" s="228">
        <v>100</v>
      </c>
      <c r="Q45" s="228">
        <v>100</v>
      </c>
      <c r="R45" s="228">
        <v>100</v>
      </c>
      <c r="S45" s="228">
        <f t="shared" si="15"/>
        <v>0</v>
      </c>
      <c r="T45" s="228">
        <f t="shared" si="16"/>
        <v>0</v>
      </c>
      <c r="U45" s="228">
        <f t="shared" si="17"/>
        <v>0</v>
      </c>
      <c r="V45" s="351"/>
      <c r="W45" s="928">
        <f t="shared" si="11"/>
        <v>0</v>
      </c>
      <c r="AA45" s="155" t="s">
        <v>565</v>
      </c>
    </row>
    <row r="46" spans="1:30" ht="41.25" customHeight="1">
      <c r="A46" s="232">
        <v>5</v>
      </c>
      <c r="B46" s="362" t="s">
        <v>566</v>
      </c>
      <c r="C46" s="994" t="s">
        <v>8</v>
      </c>
      <c r="D46" s="228">
        <v>100</v>
      </c>
      <c r="E46" s="228">
        <v>100</v>
      </c>
      <c r="F46" s="228">
        <v>100</v>
      </c>
      <c r="G46" s="228">
        <v>100</v>
      </c>
      <c r="H46" s="228">
        <v>100</v>
      </c>
      <c r="I46" s="228">
        <v>100</v>
      </c>
      <c r="J46" s="228">
        <v>100</v>
      </c>
      <c r="K46" s="228">
        <v>100</v>
      </c>
      <c r="L46" s="228">
        <v>100</v>
      </c>
      <c r="M46" s="228">
        <v>100</v>
      </c>
      <c r="N46" s="228">
        <v>100</v>
      </c>
      <c r="O46" s="228">
        <v>100</v>
      </c>
      <c r="P46" s="228">
        <v>100</v>
      </c>
      <c r="Q46" s="228">
        <v>100</v>
      </c>
      <c r="R46" s="228">
        <v>100</v>
      </c>
      <c r="S46" s="228">
        <f t="shared" si="15"/>
        <v>0</v>
      </c>
      <c r="T46" s="228">
        <f t="shared" si="16"/>
        <v>0</v>
      </c>
      <c r="U46" s="228">
        <f t="shared" si="17"/>
        <v>0</v>
      </c>
      <c r="V46" s="351"/>
      <c r="W46" s="928">
        <f t="shared" si="11"/>
        <v>0</v>
      </c>
    </row>
    <row r="47" spans="1:30" s="184" customFormat="1" ht="34.5" customHeight="1">
      <c r="A47" s="303" t="s">
        <v>217</v>
      </c>
      <c r="B47" s="363" t="s">
        <v>567</v>
      </c>
      <c r="C47" s="1009"/>
      <c r="D47" s="280"/>
      <c r="E47" s="280"/>
      <c r="F47" s="280"/>
      <c r="G47" s="280"/>
      <c r="H47" s="280"/>
      <c r="I47" s="280"/>
      <c r="J47" s="280"/>
      <c r="K47" s="280"/>
      <c r="L47" s="280"/>
      <c r="M47" s="280"/>
      <c r="N47" s="280"/>
      <c r="O47" s="280"/>
      <c r="P47" s="280"/>
      <c r="Q47" s="280"/>
      <c r="R47" s="280"/>
      <c r="S47" s="364"/>
      <c r="T47" s="365"/>
      <c r="U47" s="365"/>
      <c r="V47" s="354"/>
      <c r="W47" s="884">
        <f t="shared" si="11"/>
        <v>0</v>
      </c>
    </row>
    <row r="48" spans="1:30" ht="42.75" customHeight="1">
      <c r="A48" s="116">
        <v>1</v>
      </c>
      <c r="B48" s="342" t="s">
        <v>45</v>
      </c>
      <c r="C48" s="994" t="s">
        <v>8</v>
      </c>
      <c r="D48" s="228">
        <v>99.5</v>
      </c>
      <c r="E48" s="228">
        <v>99.7</v>
      </c>
      <c r="F48" s="228">
        <v>99.9</v>
      </c>
      <c r="G48" s="228">
        <v>98.5</v>
      </c>
      <c r="H48" s="228">
        <v>99.9</v>
      </c>
      <c r="I48" s="228">
        <v>99.9</v>
      </c>
      <c r="J48" s="228">
        <v>99.9</v>
      </c>
      <c r="K48" s="228">
        <v>99.9</v>
      </c>
      <c r="L48" s="228">
        <v>99.9</v>
      </c>
      <c r="M48" s="228">
        <v>99.9</v>
      </c>
      <c r="N48" s="228">
        <v>99.9</v>
      </c>
      <c r="O48" s="228">
        <v>99.9</v>
      </c>
      <c r="P48" s="228">
        <v>99.9</v>
      </c>
      <c r="Q48" s="228">
        <v>99.9</v>
      </c>
      <c r="R48" s="228">
        <v>99.9</v>
      </c>
      <c r="S48" s="228">
        <f>F48-D48</f>
        <v>0.40000000000000568</v>
      </c>
      <c r="T48" s="228">
        <f t="shared" ref="T48:T51" si="18">F48-E48</f>
        <v>0.20000000000000284</v>
      </c>
      <c r="U48" s="228">
        <f t="shared" ref="U48:U51" si="19">H48-F48</f>
        <v>0</v>
      </c>
      <c r="V48" s="351"/>
      <c r="W48" s="928">
        <f>G48-H48</f>
        <v>-1.4000000000000057</v>
      </c>
    </row>
    <row r="49" spans="1:23" ht="42.75" customHeight="1">
      <c r="A49" s="116">
        <v>2</v>
      </c>
      <c r="B49" s="342" t="s">
        <v>46</v>
      </c>
      <c r="C49" s="994" t="s">
        <v>8</v>
      </c>
      <c r="D49" s="228">
        <v>99.9</v>
      </c>
      <c r="E49" s="228">
        <v>99.9</v>
      </c>
      <c r="F49" s="228">
        <v>99.9</v>
      </c>
      <c r="G49" s="228">
        <v>99.9</v>
      </c>
      <c r="H49" s="228">
        <v>99.9</v>
      </c>
      <c r="I49" s="228">
        <v>99.9</v>
      </c>
      <c r="J49" s="228">
        <v>99.9</v>
      </c>
      <c r="K49" s="228">
        <v>99.9</v>
      </c>
      <c r="L49" s="228">
        <v>99.9</v>
      </c>
      <c r="M49" s="228">
        <v>99.9</v>
      </c>
      <c r="N49" s="228">
        <v>99.9</v>
      </c>
      <c r="O49" s="228">
        <v>99.9</v>
      </c>
      <c r="P49" s="228">
        <v>99.9</v>
      </c>
      <c r="Q49" s="228">
        <v>99.9</v>
      </c>
      <c r="R49" s="228">
        <v>99.9</v>
      </c>
      <c r="S49" s="228">
        <f t="shared" ref="S49:S51" si="20">F49-D49</f>
        <v>0</v>
      </c>
      <c r="T49" s="228">
        <f t="shared" si="18"/>
        <v>0</v>
      </c>
      <c r="U49" s="228">
        <f t="shared" si="19"/>
        <v>0</v>
      </c>
      <c r="V49" s="351"/>
      <c r="W49" s="928">
        <f t="shared" si="11"/>
        <v>0</v>
      </c>
    </row>
    <row r="50" spans="1:23" ht="42.75" customHeight="1">
      <c r="A50" s="116">
        <v>3</v>
      </c>
      <c r="B50" s="342" t="s">
        <v>47</v>
      </c>
      <c r="C50" s="994" t="s">
        <v>8</v>
      </c>
      <c r="D50" s="228">
        <v>96.8</v>
      </c>
      <c r="E50" s="228">
        <v>95.6</v>
      </c>
      <c r="F50" s="228">
        <v>95.6</v>
      </c>
      <c r="G50" s="228">
        <v>96</v>
      </c>
      <c r="H50" s="228">
        <v>96</v>
      </c>
      <c r="I50" s="228">
        <v>96</v>
      </c>
      <c r="J50" s="228">
        <v>96</v>
      </c>
      <c r="K50" s="228">
        <v>96</v>
      </c>
      <c r="L50" s="228">
        <v>96</v>
      </c>
      <c r="M50" s="228">
        <v>96</v>
      </c>
      <c r="N50" s="228">
        <v>96</v>
      </c>
      <c r="O50" s="228">
        <v>96</v>
      </c>
      <c r="P50" s="228">
        <v>96</v>
      </c>
      <c r="Q50" s="228">
        <v>96</v>
      </c>
      <c r="R50" s="228">
        <v>96</v>
      </c>
      <c r="S50" s="228">
        <f t="shared" si="20"/>
        <v>-1.2000000000000028</v>
      </c>
      <c r="T50" s="228">
        <f t="shared" si="18"/>
        <v>0</v>
      </c>
      <c r="U50" s="228">
        <f t="shared" si="19"/>
        <v>0.40000000000000568</v>
      </c>
      <c r="V50" s="351"/>
      <c r="W50" s="928">
        <f t="shared" si="11"/>
        <v>0</v>
      </c>
    </row>
    <row r="51" spans="1:23" ht="42.75" customHeight="1">
      <c r="A51" s="116">
        <v>4</v>
      </c>
      <c r="B51" s="342" t="s">
        <v>48</v>
      </c>
      <c r="C51" s="994" t="s">
        <v>8</v>
      </c>
      <c r="D51" s="228">
        <v>53</v>
      </c>
      <c r="E51" s="228">
        <v>54</v>
      </c>
      <c r="F51" s="228">
        <v>54</v>
      </c>
      <c r="G51" s="228">
        <v>55</v>
      </c>
      <c r="H51" s="228">
        <v>55</v>
      </c>
      <c r="I51" s="228">
        <v>55</v>
      </c>
      <c r="J51" s="228">
        <v>55</v>
      </c>
      <c r="K51" s="228">
        <v>55</v>
      </c>
      <c r="L51" s="228">
        <v>55</v>
      </c>
      <c r="M51" s="228">
        <v>55</v>
      </c>
      <c r="N51" s="228">
        <v>55</v>
      </c>
      <c r="O51" s="228">
        <v>55</v>
      </c>
      <c r="P51" s="228">
        <v>55</v>
      </c>
      <c r="Q51" s="228">
        <v>55</v>
      </c>
      <c r="R51" s="228">
        <v>55</v>
      </c>
      <c r="S51" s="228">
        <f t="shared" si="20"/>
        <v>1</v>
      </c>
      <c r="T51" s="228">
        <f t="shared" si="18"/>
        <v>0</v>
      </c>
      <c r="U51" s="228">
        <f t="shared" si="19"/>
        <v>1</v>
      </c>
      <c r="V51" s="351"/>
      <c r="W51" s="928">
        <f t="shared" si="11"/>
        <v>0</v>
      </c>
    </row>
    <row r="52" spans="1:23" s="184" customFormat="1" ht="30" customHeight="1">
      <c r="A52" s="303" t="s">
        <v>423</v>
      </c>
      <c r="B52" s="357" t="s">
        <v>568</v>
      </c>
      <c r="C52" s="1009" t="s">
        <v>11</v>
      </c>
      <c r="D52" s="280">
        <f>D54+D56+D58+D60+D62</f>
        <v>1067</v>
      </c>
      <c r="E52" s="280">
        <f>E54+E56+E58+E60+E62</f>
        <v>1092</v>
      </c>
      <c r="F52" s="280">
        <f>F54+F56+F58+F60+F62</f>
        <v>1047</v>
      </c>
      <c r="G52" s="280">
        <f>G54+G56+G58+G60+G62</f>
        <v>1135</v>
      </c>
      <c r="H52" s="280">
        <f t="shared" ref="H52:R52" si="21">H54+H56+H58+H60+H62</f>
        <v>1135</v>
      </c>
      <c r="I52" s="280">
        <f t="shared" si="21"/>
        <v>75</v>
      </c>
      <c r="J52" s="280">
        <f t="shared" si="21"/>
        <v>127</v>
      </c>
      <c r="K52" s="280">
        <f t="shared" si="21"/>
        <v>329</v>
      </c>
      <c r="L52" s="280">
        <f t="shared" si="21"/>
        <v>68</v>
      </c>
      <c r="M52" s="280">
        <f t="shared" si="21"/>
        <v>125</v>
      </c>
      <c r="N52" s="280">
        <f t="shared" si="21"/>
        <v>44</v>
      </c>
      <c r="O52" s="280">
        <f t="shared" si="21"/>
        <v>147</v>
      </c>
      <c r="P52" s="280">
        <f t="shared" si="21"/>
        <v>38</v>
      </c>
      <c r="Q52" s="280">
        <f t="shared" si="21"/>
        <v>74</v>
      </c>
      <c r="R52" s="280">
        <f t="shared" si="21"/>
        <v>108</v>
      </c>
      <c r="S52" s="359">
        <f>F52/D52</f>
        <v>0.98125585754451738</v>
      </c>
      <c r="T52" s="281">
        <f>F52/E52</f>
        <v>0.95879120879120883</v>
      </c>
      <c r="U52" s="281">
        <f>H52/F52</f>
        <v>1.0840496657115568</v>
      </c>
      <c r="V52" s="354"/>
      <c r="W52" s="884">
        <f t="shared" si="11"/>
        <v>0</v>
      </c>
    </row>
    <row r="53" spans="1:23" s="168" customFormat="1" ht="27.75" customHeight="1">
      <c r="A53" s="366"/>
      <c r="B53" s="367" t="s">
        <v>569</v>
      </c>
      <c r="C53" s="1010" t="s">
        <v>8</v>
      </c>
      <c r="D53" s="368">
        <v>64.400000000000006</v>
      </c>
      <c r="E53" s="368">
        <v>67.7</v>
      </c>
      <c r="F53" s="368">
        <v>72.8</v>
      </c>
      <c r="G53" s="368">
        <v>87.8</v>
      </c>
      <c r="H53" s="368">
        <v>87.8</v>
      </c>
      <c r="I53" s="368">
        <v>75.3</v>
      </c>
      <c r="J53" s="368">
        <v>83.5</v>
      </c>
      <c r="K53" s="368">
        <v>85.1</v>
      </c>
      <c r="L53" s="368">
        <v>86.8</v>
      </c>
      <c r="M53" s="368">
        <v>66.400000000000006</v>
      </c>
      <c r="N53" s="368">
        <v>75.599999999999994</v>
      </c>
      <c r="O53" s="368">
        <v>75.8</v>
      </c>
      <c r="P53" s="368">
        <v>42.9</v>
      </c>
      <c r="Q53" s="368">
        <v>66.2</v>
      </c>
      <c r="R53" s="368">
        <v>66</v>
      </c>
      <c r="S53" s="368">
        <f>F53-D53</f>
        <v>8.3999999999999915</v>
      </c>
      <c r="T53" s="368">
        <f t="shared" ref="T53" si="22">F53-E53</f>
        <v>5.0999999999999943</v>
      </c>
      <c r="U53" s="368">
        <f t="shared" ref="U53" si="23">H53-F53</f>
        <v>15</v>
      </c>
      <c r="V53" s="355"/>
      <c r="W53" s="937">
        <f t="shared" si="11"/>
        <v>0</v>
      </c>
    </row>
    <row r="54" spans="1:23" ht="27.75" customHeight="1">
      <c r="A54" s="232">
        <v>1</v>
      </c>
      <c r="B54" s="342" t="s">
        <v>570</v>
      </c>
      <c r="C54" s="994" t="s">
        <v>11</v>
      </c>
      <c r="D54" s="216">
        <v>309</v>
      </c>
      <c r="E54" s="216">
        <v>317</v>
      </c>
      <c r="F54" s="216">
        <v>311</v>
      </c>
      <c r="G54" s="216">
        <v>356</v>
      </c>
      <c r="H54" s="216">
        <v>356</v>
      </c>
      <c r="I54" s="216">
        <v>28</v>
      </c>
      <c r="J54" s="216">
        <v>42</v>
      </c>
      <c r="K54" s="216">
        <v>88</v>
      </c>
      <c r="L54" s="216">
        <v>21</v>
      </c>
      <c r="M54" s="216">
        <v>41</v>
      </c>
      <c r="N54" s="216">
        <v>10</v>
      </c>
      <c r="O54" s="216">
        <v>48</v>
      </c>
      <c r="P54" s="216">
        <v>15</v>
      </c>
      <c r="Q54" s="216">
        <v>29</v>
      </c>
      <c r="R54" s="216">
        <v>34</v>
      </c>
      <c r="S54" s="356">
        <f t="shared" si="10"/>
        <v>1.006472491909385</v>
      </c>
      <c r="T54" s="217">
        <f>F54/E54</f>
        <v>0.98107255520504733</v>
      </c>
      <c r="U54" s="217">
        <f>H54/F54</f>
        <v>1.144694533762058</v>
      </c>
      <c r="V54" s="351"/>
      <c r="W54" s="883">
        <f t="shared" si="11"/>
        <v>0</v>
      </c>
    </row>
    <row r="55" spans="1:23" s="168" customFormat="1" ht="27.75" customHeight="1">
      <c r="A55" s="366"/>
      <c r="B55" s="367" t="s">
        <v>569</v>
      </c>
      <c r="C55" s="1010" t="s">
        <v>8</v>
      </c>
      <c r="D55" s="368">
        <v>76.400000000000006</v>
      </c>
      <c r="E55" s="368">
        <v>75.099999999999994</v>
      </c>
      <c r="F55" s="368">
        <v>79.900000000000006</v>
      </c>
      <c r="G55" s="368">
        <v>83.9</v>
      </c>
      <c r="H55" s="368">
        <v>83.9</v>
      </c>
      <c r="I55" s="368">
        <v>92.9</v>
      </c>
      <c r="J55" s="368">
        <v>88.4</v>
      </c>
      <c r="K55" s="368">
        <v>85.5</v>
      </c>
      <c r="L55" s="368">
        <v>100</v>
      </c>
      <c r="M55" s="368">
        <v>86.7</v>
      </c>
      <c r="N55" s="368">
        <v>90</v>
      </c>
      <c r="O55" s="368">
        <v>69.400000000000006</v>
      </c>
      <c r="P55" s="368">
        <v>54.5</v>
      </c>
      <c r="Q55" s="368">
        <v>76</v>
      </c>
      <c r="R55" s="368">
        <v>83.9</v>
      </c>
      <c r="S55" s="368">
        <f t="shared" ref="S55" si="24">F55-D55</f>
        <v>3.5</v>
      </c>
      <c r="T55" s="368">
        <f t="shared" ref="T55" si="25">F55-E55</f>
        <v>4.8000000000000114</v>
      </c>
      <c r="U55" s="368">
        <f t="shared" ref="U55" si="26">H55-F55</f>
        <v>4</v>
      </c>
      <c r="V55" s="355"/>
      <c r="W55" s="937">
        <f t="shared" si="11"/>
        <v>0</v>
      </c>
    </row>
    <row r="56" spans="1:23" ht="27.75" customHeight="1">
      <c r="A56" s="232">
        <v>2</v>
      </c>
      <c r="B56" s="342" t="s">
        <v>571</v>
      </c>
      <c r="C56" s="994" t="s">
        <v>11</v>
      </c>
      <c r="D56" s="216">
        <v>435</v>
      </c>
      <c r="E56" s="216">
        <v>447</v>
      </c>
      <c r="F56" s="216">
        <v>412</v>
      </c>
      <c r="G56" s="216">
        <v>412</v>
      </c>
      <c r="H56" s="216">
        <v>412</v>
      </c>
      <c r="I56" s="216">
        <v>27</v>
      </c>
      <c r="J56" s="216">
        <v>53</v>
      </c>
      <c r="K56" s="216">
        <v>99</v>
      </c>
      <c r="L56" s="216">
        <v>21</v>
      </c>
      <c r="M56" s="216">
        <v>47</v>
      </c>
      <c r="N56" s="216">
        <v>18</v>
      </c>
      <c r="O56" s="216">
        <v>62</v>
      </c>
      <c r="P56" s="216">
        <v>12</v>
      </c>
      <c r="Q56" s="216">
        <v>27</v>
      </c>
      <c r="R56" s="216">
        <v>46</v>
      </c>
      <c r="S56" s="356">
        <f t="shared" si="10"/>
        <v>0.94712643678160924</v>
      </c>
      <c r="T56" s="217">
        <f>F56/E56</f>
        <v>0.92170022371364657</v>
      </c>
      <c r="U56" s="217">
        <f>H56/F56</f>
        <v>1</v>
      </c>
      <c r="V56" s="351"/>
      <c r="W56" s="883">
        <f t="shared" si="11"/>
        <v>0</v>
      </c>
    </row>
    <row r="57" spans="1:23" s="168" customFormat="1" ht="27.75" customHeight="1">
      <c r="A57" s="366"/>
      <c r="B57" s="367" t="s">
        <v>569</v>
      </c>
      <c r="C57" s="1010" t="s">
        <v>8</v>
      </c>
      <c r="D57" s="368">
        <v>49.2</v>
      </c>
      <c r="E57" s="368">
        <v>49.9</v>
      </c>
      <c r="F57" s="368">
        <v>59.1</v>
      </c>
      <c r="G57" s="368">
        <v>69.2</v>
      </c>
      <c r="H57" s="368">
        <v>69.2</v>
      </c>
      <c r="I57" s="368">
        <v>51.9</v>
      </c>
      <c r="J57" s="368">
        <v>77.400000000000006</v>
      </c>
      <c r="K57" s="368">
        <v>79.8</v>
      </c>
      <c r="L57" s="368">
        <v>76.2</v>
      </c>
      <c r="M57" s="368">
        <v>61.7</v>
      </c>
      <c r="N57" s="368">
        <v>88.9</v>
      </c>
      <c r="O57" s="368">
        <v>69.400000000000006</v>
      </c>
      <c r="P57" s="368">
        <v>16.7</v>
      </c>
      <c r="Q57" s="368">
        <v>63</v>
      </c>
      <c r="R57" s="368">
        <v>60.9</v>
      </c>
      <c r="S57" s="368">
        <f t="shared" ref="S57" si="27">F57-D57</f>
        <v>9.8999999999999986</v>
      </c>
      <c r="T57" s="368">
        <f t="shared" ref="T57" si="28">F57-E57</f>
        <v>9.2000000000000028</v>
      </c>
      <c r="U57" s="368">
        <f t="shared" ref="U57" si="29">H57-F57</f>
        <v>10.100000000000001</v>
      </c>
      <c r="V57" s="355"/>
      <c r="W57" s="937">
        <f t="shared" si="11"/>
        <v>0</v>
      </c>
    </row>
    <row r="58" spans="1:23" ht="27.75" customHeight="1">
      <c r="A58" s="232">
        <v>3</v>
      </c>
      <c r="B58" s="342" t="s">
        <v>572</v>
      </c>
      <c r="C58" s="994" t="s">
        <v>11</v>
      </c>
      <c r="D58" s="216">
        <v>239</v>
      </c>
      <c r="E58" s="216">
        <v>242</v>
      </c>
      <c r="F58" s="216">
        <v>241</v>
      </c>
      <c r="G58" s="216">
        <v>284</v>
      </c>
      <c r="H58" s="216">
        <v>284</v>
      </c>
      <c r="I58" s="216">
        <v>20</v>
      </c>
      <c r="J58" s="216">
        <v>32</v>
      </c>
      <c r="K58" s="216">
        <v>67</v>
      </c>
      <c r="L58" s="216">
        <v>18</v>
      </c>
      <c r="M58" s="216">
        <v>37</v>
      </c>
      <c r="N58" s="216">
        <v>16</v>
      </c>
      <c r="O58" s="216">
        <v>37</v>
      </c>
      <c r="P58" s="216">
        <v>11</v>
      </c>
      <c r="Q58" s="216">
        <v>18</v>
      </c>
      <c r="R58" s="216">
        <v>28</v>
      </c>
      <c r="S58" s="356">
        <f t="shared" si="10"/>
        <v>1.00836820083682</v>
      </c>
      <c r="T58" s="217">
        <f>F58/E58</f>
        <v>0.99586776859504134</v>
      </c>
      <c r="U58" s="217">
        <f>H58/F58</f>
        <v>1.1784232365145229</v>
      </c>
      <c r="V58" s="351"/>
      <c r="W58" s="883">
        <f t="shared" si="11"/>
        <v>0</v>
      </c>
    </row>
    <row r="59" spans="1:23" s="168" customFormat="1" ht="27.75" customHeight="1">
      <c r="A59" s="366"/>
      <c r="B59" s="367" t="s">
        <v>569</v>
      </c>
      <c r="C59" s="1010" t="s">
        <v>8</v>
      </c>
      <c r="D59" s="368">
        <v>64</v>
      </c>
      <c r="E59" s="368">
        <v>65</v>
      </c>
      <c r="F59" s="368">
        <v>68.2</v>
      </c>
      <c r="G59" s="368">
        <v>71.8</v>
      </c>
      <c r="H59" s="368">
        <v>71.8</v>
      </c>
      <c r="I59" s="368">
        <v>80.2</v>
      </c>
      <c r="J59" s="368">
        <v>75.900000000000006</v>
      </c>
      <c r="K59" s="368">
        <v>74.599999999999994</v>
      </c>
      <c r="L59" s="368">
        <v>87.5</v>
      </c>
      <c r="M59" s="368">
        <v>64.7</v>
      </c>
      <c r="N59" s="368">
        <v>60</v>
      </c>
      <c r="O59" s="368">
        <v>74.2</v>
      </c>
      <c r="P59" s="368">
        <v>80</v>
      </c>
      <c r="Q59" s="368">
        <v>64.7</v>
      </c>
      <c r="R59" s="368">
        <v>56</v>
      </c>
      <c r="S59" s="368">
        <f t="shared" ref="S59" si="30">F59-D59</f>
        <v>4.2000000000000028</v>
      </c>
      <c r="T59" s="368">
        <f t="shared" ref="T59" si="31">F59-E59</f>
        <v>3.2000000000000028</v>
      </c>
      <c r="U59" s="368">
        <f t="shared" ref="U59" si="32">H59-F59</f>
        <v>3.5999999999999943</v>
      </c>
      <c r="V59" s="355"/>
      <c r="W59" s="937">
        <f>G59-H59</f>
        <v>0</v>
      </c>
    </row>
    <row r="60" spans="1:23" ht="27.75" customHeight="1">
      <c r="A60" s="232">
        <v>4</v>
      </c>
      <c r="B60" s="342" t="s">
        <v>573</v>
      </c>
      <c r="C60" s="994" t="s">
        <v>11</v>
      </c>
      <c r="D60" s="216">
        <v>76</v>
      </c>
      <c r="E60" s="216">
        <v>76</v>
      </c>
      <c r="F60" s="216">
        <v>75</v>
      </c>
      <c r="G60" s="216">
        <v>75</v>
      </c>
      <c r="H60" s="216">
        <v>75</v>
      </c>
      <c r="I60" s="216"/>
      <c r="J60" s="216"/>
      <c r="K60" s="216">
        <v>75</v>
      </c>
      <c r="L60" s="216"/>
      <c r="M60" s="216"/>
      <c r="N60" s="216"/>
      <c r="O60" s="216"/>
      <c r="P60" s="216"/>
      <c r="Q60" s="216"/>
      <c r="R60" s="216"/>
      <c r="S60" s="356">
        <f t="shared" si="10"/>
        <v>0.98684210526315785</v>
      </c>
      <c r="T60" s="217">
        <f>F60/E60</f>
        <v>0.98684210526315785</v>
      </c>
      <c r="U60" s="217">
        <f>H60/F60</f>
        <v>1</v>
      </c>
      <c r="V60" s="351"/>
      <c r="W60" s="883">
        <f t="shared" si="11"/>
        <v>0</v>
      </c>
    </row>
    <row r="61" spans="1:23" s="168" customFormat="1" ht="27.75" customHeight="1">
      <c r="A61" s="366"/>
      <c r="B61" s="367" t="s">
        <v>569</v>
      </c>
      <c r="C61" s="1010" t="s">
        <v>8</v>
      </c>
      <c r="D61" s="368">
        <v>100</v>
      </c>
      <c r="E61" s="368">
        <v>100</v>
      </c>
      <c r="F61" s="368">
        <v>100</v>
      </c>
      <c r="G61" s="368">
        <v>100</v>
      </c>
      <c r="H61" s="368">
        <v>100</v>
      </c>
      <c r="I61" s="368"/>
      <c r="J61" s="368"/>
      <c r="K61" s="368">
        <v>100</v>
      </c>
      <c r="L61" s="368"/>
      <c r="M61" s="368"/>
      <c r="N61" s="368"/>
      <c r="O61" s="368"/>
      <c r="P61" s="368"/>
      <c r="Q61" s="368"/>
      <c r="R61" s="368"/>
      <c r="S61" s="368">
        <f t="shared" ref="S61" si="33">F61-D61</f>
        <v>0</v>
      </c>
      <c r="T61" s="368">
        <f t="shared" ref="T61" si="34">F61-E61</f>
        <v>0</v>
      </c>
      <c r="U61" s="368">
        <f t="shared" ref="U61" si="35">H61-F61</f>
        <v>0</v>
      </c>
      <c r="V61" s="355"/>
      <c r="W61" s="937">
        <f t="shared" si="11"/>
        <v>0</v>
      </c>
    </row>
    <row r="62" spans="1:23" ht="27.75" customHeight="1">
      <c r="A62" s="232">
        <v>5</v>
      </c>
      <c r="B62" s="342" t="s">
        <v>574</v>
      </c>
      <c r="C62" s="994" t="s">
        <v>11</v>
      </c>
      <c r="D62" s="216">
        <v>8</v>
      </c>
      <c r="E62" s="216">
        <v>10</v>
      </c>
      <c r="F62" s="216">
        <v>8</v>
      </c>
      <c r="G62" s="216">
        <v>8</v>
      </c>
      <c r="H62" s="216">
        <v>8</v>
      </c>
      <c r="I62" s="216"/>
      <c r="J62" s="216"/>
      <c r="K62" s="216"/>
      <c r="L62" s="216">
        <v>8</v>
      </c>
      <c r="M62" s="216"/>
      <c r="N62" s="216"/>
      <c r="O62" s="216"/>
      <c r="P62" s="216"/>
      <c r="Q62" s="216"/>
      <c r="R62" s="216"/>
      <c r="S62" s="356">
        <f t="shared" si="10"/>
        <v>1</v>
      </c>
      <c r="T62" s="217">
        <f>F62/E62</f>
        <v>0.8</v>
      </c>
      <c r="U62" s="217">
        <f>H62/F62</f>
        <v>1</v>
      </c>
      <c r="V62" s="351"/>
      <c r="W62" s="883">
        <f t="shared" si="11"/>
        <v>0</v>
      </c>
    </row>
    <row r="63" spans="1:23" s="168" customFormat="1" ht="27.75" customHeight="1">
      <c r="A63" s="366"/>
      <c r="B63" s="367" t="s">
        <v>569</v>
      </c>
      <c r="C63" s="1010" t="s">
        <v>8</v>
      </c>
      <c r="D63" s="368">
        <v>100</v>
      </c>
      <c r="E63" s="368">
        <v>90</v>
      </c>
      <c r="F63" s="368">
        <v>100</v>
      </c>
      <c r="G63" s="368">
        <v>100</v>
      </c>
      <c r="H63" s="368">
        <v>100</v>
      </c>
      <c r="I63" s="368"/>
      <c r="J63" s="368"/>
      <c r="K63" s="368"/>
      <c r="L63" s="368">
        <v>100</v>
      </c>
      <c r="M63" s="368"/>
      <c r="N63" s="368"/>
      <c r="O63" s="368"/>
      <c r="P63" s="368"/>
      <c r="Q63" s="368"/>
      <c r="R63" s="368"/>
      <c r="S63" s="368">
        <f>F63-D63</f>
        <v>0</v>
      </c>
      <c r="T63" s="368">
        <f>F63-E63</f>
        <v>10</v>
      </c>
      <c r="U63" s="368">
        <f t="shared" ref="U63" si="36">H63-F63</f>
        <v>0</v>
      </c>
      <c r="V63" s="355"/>
      <c r="W63" s="937">
        <f t="shared" si="11"/>
        <v>0</v>
      </c>
    </row>
    <row r="64" spans="1:23" ht="35.25" customHeight="1">
      <c r="A64" s="303" t="s">
        <v>584</v>
      </c>
      <c r="B64" s="357" t="s">
        <v>575</v>
      </c>
      <c r="C64" s="1009" t="s">
        <v>576</v>
      </c>
      <c r="D64" s="280">
        <f>D66+D67+D68+D69+D70+D71</f>
        <v>35</v>
      </c>
      <c r="E64" s="280">
        <f t="shared" ref="E64:G64" si="37">E66+E67+E68+E69+E70+E71</f>
        <v>35</v>
      </c>
      <c r="F64" s="280">
        <f t="shared" si="37"/>
        <v>35</v>
      </c>
      <c r="G64" s="280">
        <f t="shared" si="37"/>
        <v>35</v>
      </c>
      <c r="H64" s="280">
        <f>H66+H67+H68+H69+H70+H71</f>
        <v>35</v>
      </c>
      <c r="I64" s="280">
        <f>SUM(I65:I70)</f>
        <v>3</v>
      </c>
      <c r="J64" s="280">
        <f t="shared" ref="J64:R64" si="38">SUM(J65:J70)</f>
        <v>3</v>
      </c>
      <c r="K64" s="280">
        <f t="shared" si="38"/>
        <v>9</v>
      </c>
      <c r="L64" s="280">
        <f>SUM(L65:L70)</f>
        <v>3</v>
      </c>
      <c r="M64" s="280">
        <f t="shared" si="38"/>
        <v>3</v>
      </c>
      <c r="N64" s="280">
        <f t="shared" si="38"/>
        <v>3</v>
      </c>
      <c r="O64" s="280">
        <f t="shared" si="38"/>
        <v>3</v>
      </c>
      <c r="P64" s="280">
        <f t="shared" si="38"/>
        <v>2</v>
      </c>
      <c r="Q64" s="280">
        <f t="shared" si="38"/>
        <v>3</v>
      </c>
      <c r="R64" s="280">
        <f t="shared" si="38"/>
        <v>3</v>
      </c>
      <c r="S64" s="281">
        <f t="shared" si="10"/>
        <v>1</v>
      </c>
      <c r="T64" s="281">
        <f t="shared" ref="T64:T71" si="39">F64/E64</f>
        <v>1</v>
      </c>
      <c r="U64" s="281">
        <f t="shared" ref="U64:U71" si="40">H64/F64</f>
        <v>1</v>
      </c>
      <c r="V64" s="369"/>
      <c r="W64" s="884">
        <f t="shared" si="11"/>
        <v>0</v>
      </c>
    </row>
    <row r="65" spans="1:23" s="168" customFormat="1" ht="30">
      <c r="A65" s="366"/>
      <c r="B65" s="367" t="s">
        <v>577</v>
      </c>
      <c r="C65" s="1010" t="s">
        <v>578</v>
      </c>
      <c r="D65" s="913">
        <v>1</v>
      </c>
      <c r="E65" s="913">
        <v>1</v>
      </c>
      <c r="F65" s="913">
        <v>1</v>
      </c>
      <c r="G65" s="913">
        <v>1</v>
      </c>
      <c r="H65" s="913">
        <v>1</v>
      </c>
      <c r="I65" s="913"/>
      <c r="J65" s="913"/>
      <c r="K65" s="913">
        <v>1</v>
      </c>
      <c r="L65" s="913"/>
      <c r="M65" s="913"/>
      <c r="N65" s="913"/>
      <c r="O65" s="913"/>
      <c r="P65" s="913"/>
      <c r="Q65" s="913"/>
      <c r="R65" s="913"/>
      <c r="S65" s="379">
        <f t="shared" si="10"/>
        <v>1</v>
      </c>
      <c r="T65" s="353">
        <f t="shared" si="39"/>
        <v>1</v>
      </c>
      <c r="U65" s="353">
        <f t="shared" si="40"/>
        <v>1</v>
      </c>
      <c r="V65" s="1015"/>
      <c r="W65" s="881">
        <f t="shared" si="11"/>
        <v>0</v>
      </c>
    </row>
    <row r="66" spans="1:23" ht="26.25" customHeight="1">
      <c r="A66" s="116">
        <v>1</v>
      </c>
      <c r="B66" s="342" t="s">
        <v>579</v>
      </c>
      <c r="C66" s="994" t="s">
        <v>578</v>
      </c>
      <c r="D66" s="216">
        <v>11</v>
      </c>
      <c r="E66" s="216">
        <v>11</v>
      </c>
      <c r="F66" s="216">
        <v>11</v>
      </c>
      <c r="G66" s="216">
        <v>11</v>
      </c>
      <c r="H66" s="216">
        <v>11</v>
      </c>
      <c r="I66" s="216">
        <v>1</v>
      </c>
      <c r="J66" s="216">
        <v>1</v>
      </c>
      <c r="K66" s="216">
        <v>2</v>
      </c>
      <c r="L66" s="216">
        <v>1</v>
      </c>
      <c r="M66" s="216">
        <v>1</v>
      </c>
      <c r="N66" s="216">
        <v>1</v>
      </c>
      <c r="O66" s="216">
        <v>1</v>
      </c>
      <c r="P66" s="216">
        <v>1</v>
      </c>
      <c r="Q66" s="216">
        <v>1</v>
      </c>
      <c r="R66" s="216">
        <v>1</v>
      </c>
      <c r="S66" s="356">
        <f t="shared" si="10"/>
        <v>1</v>
      </c>
      <c r="T66" s="217">
        <f t="shared" si="39"/>
        <v>1</v>
      </c>
      <c r="U66" s="217">
        <f t="shared" si="40"/>
        <v>1</v>
      </c>
      <c r="V66" s="351"/>
      <c r="W66" s="883">
        <f t="shared" si="11"/>
        <v>0</v>
      </c>
    </row>
    <row r="67" spans="1:23" ht="26.25" customHeight="1">
      <c r="A67" s="116">
        <v>2</v>
      </c>
      <c r="B67" s="342" t="s">
        <v>714</v>
      </c>
      <c r="C67" s="994" t="s">
        <v>578</v>
      </c>
      <c r="D67" s="216">
        <v>10</v>
      </c>
      <c r="E67" s="216">
        <v>10</v>
      </c>
      <c r="F67" s="216">
        <v>10</v>
      </c>
      <c r="G67" s="216">
        <v>10</v>
      </c>
      <c r="H67" s="216">
        <v>10</v>
      </c>
      <c r="I67" s="216">
        <v>1</v>
      </c>
      <c r="J67" s="216">
        <v>1</v>
      </c>
      <c r="K67" s="216">
        <v>2</v>
      </c>
      <c r="L67" s="216">
        <v>1</v>
      </c>
      <c r="M67" s="216">
        <v>1</v>
      </c>
      <c r="N67" s="216">
        <v>1</v>
      </c>
      <c r="O67" s="216">
        <v>1</v>
      </c>
      <c r="P67" s="216"/>
      <c r="Q67" s="216">
        <v>1</v>
      </c>
      <c r="R67" s="216">
        <v>1</v>
      </c>
      <c r="S67" s="356">
        <f t="shared" si="10"/>
        <v>1</v>
      </c>
      <c r="T67" s="217">
        <f t="shared" si="39"/>
        <v>1</v>
      </c>
      <c r="U67" s="217">
        <f t="shared" si="40"/>
        <v>1</v>
      </c>
      <c r="V67" s="351"/>
      <c r="W67" s="883">
        <f t="shared" si="11"/>
        <v>0</v>
      </c>
    </row>
    <row r="68" spans="1:23" ht="26.25" customHeight="1">
      <c r="A68" s="116">
        <v>3</v>
      </c>
      <c r="B68" s="342" t="s">
        <v>580</v>
      </c>
      <c r="C68" s="994" t="s">
        <v>578</v>
      </c>
      <c r="D68" s="216">
        <v>1</v>
      </c>
      <c r="E68" s="216">
        <v>1</v>
      </c>
      <c r="F68" s="216">
        <v>1</v>
      </c>
      <c r="G68" s="216">
        <v>1</v>
      </c>
      <c r="H68" s="216">
        <v>1</v>
      </c>
      <c r="I68" s="216"/>
      <c r="J68" s="216"/>
      <c r="K68" s="216"/>
      <c r="L68" s="216"/>
      <c r="M68" s="216"/>
      <c r="N68" s="216"/>
      <c r="O68" s="216"/>
      <c r="P68" s="216">
        <v>1</v>
      </c>
      <c r="Q68" s="216"/>
      <c r="R68" s="216"/>
      <c r="S68" s="356">
        <f t="shared" si="10"/>
        <v>1</v>
      </c>
      <c r="T68" s="217">
        <f t="shared" si="39"/>
        <v>1</v>
      </c>
      <c r="U68" s="217">
        <f t="shared" si="40"/>
        <v>1</v>
      </c>
      <c r="V68" s="351"/>
      <c r="W68" s="883">
        <f t="shared" si="11"/>
        <v>0</v>
      </c>
    </row>
    <row r="69" spans="1:23" ht="26.25" customHeight="1">
      <c r="A69" s="116">
        <v>4</v>
      </c>
      <c r="B69" s="342" t="s">
        <v>581</v>
      </c>
      <c r="C69" s="994" t="s">
        <v>578</v>
      </c>
      <c r="D69" s="216">
        <v>10</v>
      </c>
      <c r="E69" s="216">
        <v>10</v>
      </c>
      <c r="F69" s="216">
        <v>10</v>
      </c>
      <c r="G69" s="216">
        <v>10</v>
      </c>
      <c r="H69" s="216">
        <v>10</v>
      </c>
      <c r="I69" s="216">
        <v>1</v>
      </c>
      <c r="J69" s="216">
        <v>1</v>
      </c>
      <c r="K69" s="216">
        <v>2</v>
      </c>
      <c r="L69" s="216">
        <v>1</v>
      </c>
      <c r="M69" s="216">
        <v>1</v>
      </c>
      <c r="N69" s="216">
        <v>1</v>
      </c>
      <c r="O69" s="216">
        <v>1</v>
      </c>
      <c r="P69" s="216"/>
      <c r="Q69" s="216">
        <v>1</v>
      </c>
      <c r="R69" s="216">
        <v>1</v>
      </c>
      <c r="S69" s="356">
        <f t="shared" si="10"/>
        <v>1</v>
      </c>
      <c r="T69" s="217">
        <f t="shared" si="39"/>
        <v>1</v>
      </c>
      <c r="U69" s="217">
        <f t="shared" si="40"/>
        <v>1</v>
      </c>
      <c r="V69" s="351"/>
      <c r="W69" s="883">
        <f t="shared" si="11"/>
        <v>0</v>
      </c>
    </row>
    <row r="70" spans="1:23" ht="51.75" customHeight="1">
      <c r="A70" s="116">
        <v>5</v>
      </c>
      <c r="B70" s="342" t="s">
        <v>582</v>
      </c>
      <c r="C70" s="994" t="s">
        <v>578</v>
      </c>
      <c r="D70" s="216">
        <v>2</v>
      </c>
      <c r="E70" s="216">
        <v>2</v>
      </c>
      <c r="F70" s="216">
        <v>2</v>
      </c>
      <c r="G70" s="216">
        <v>2</v>
      </c>
      <c r="H70" s="216">
        <v>2</v>
      </c>
      <c r="I70" s="216"/>
      <c r="J70" s="216"/>
      <c r="K70" s="216">
        <v>2</v>
      </c>
      <c r="L70" s="216"/>
      <c r="M70" s="216"/>
      <c r="N70" s="216"/>
      <c r="O70" s="216"/>
      <c r="P70" s="216"/>
      <c r="Q70" s="216"/>
      <c r="R70" s="216"/>
      <c r="S70" s="356">
        <f t="shared" si="10"/>
        <v>1</v>
      </c>
      <c r="T70" s="217">
        <f t="shared" si="39"/>
        <v>1</v>
      </c>
      <c r="U70" s="217">
        <f t="shared" si="40"/>
        <v>1</v>
      </c>
      <c r="V70" s="351"/>
      <c r="W70" s="883">
        <f t="shared" si="11"/>
        <v>0</v>
      </c>
    </row>
    <row r="71" spans="1:23" ht="32.25" customHeight="1">
      <c r="A71" s="116">
        <v>6</v>
      </c>
      <c r="B71" s="342" t="s">
        <v>583</v>
      </c>
      <c r="C71" s="994" t="s">
        <v>578</v>
      </c>
      <c r="D71" s="216">
        <v>1</v>
      </c>
      <c r="E71" s="216">
        <v>1</v>
      </c>
      <c r="F71" s="216">
        <v>1</v>
      </c>
      <c r="G71" s="216">
        <v>1</v>
      </c>
      <c r="H71" s="216">
        <v>1</v>
      </c>
      <c r="I71" s="216"/>
      <c r="J71" s="216"/>
      <c r="K71" s="216"/>
      <c r="L71" s="216">
        <v>1</v>
      </c>
      <c r="M71" s="216"/>
      <c r="N71" s="216"/>
      <c r="O71" s="216"/>
      <c r="P71" s="216"/>
      <c r="Q71" s="216"/>
      <c r="R71" s="216"/>
      <c r="S71" s="356">
        <f t="shared" si="10"/>
        <v>1</v>
      </c>
      <c r="T71" s="217">
        <f t="shared" si="39"/>
        <v>1</v>
      </c>
      <c r="U71" s="217">
        <f t="shared" si="40"/>
        <v>1</v>
      </c>
      <c r="V71" s="351"/>
      <c r="W71" s="883">
        <f t="shared" si="11"/>
        <v>0</v>
      </c>
    </row>
    <row r="72" spans="1:23" ht="34.5" customHeight="1">
      <c r="A72" s="116">
        <v>7</v>
      </c>
      <c r="B72" s="342" t="s">
        <v>41</v>
      </c>
      <c r="C72" s="994" t="s">
        <v>8</v>
      </c>
      <c r="D72" s="228">
        <v>100</v>
      </c>
      <c r="E72" s="228">
        <v>100</v>
      </c>
      <c r="F72" s="228">
        <v>100</v>
      </c>
      <c r="G72" s="228">
        <v>100</v>
      </c>
      <c r="H72" s="228">
        <v>100</v>
      </c>
      <c r="I72" s="228">
        <v>100</v>
      </c>
      <c r="J72" s="228">
        <v>100</v>
      </c>
      <c r="K72" s="228">
        <v>100</v>
      </c>
      <c r="L72" s="228">
        <v>100</v>
      </c>
      <c r="M72" s="228">
        <v>100</v>
      </c>
      <c r="N72" s="228">
        <v>100</v>
      </c>
      <c r="O72" s="228">
        <v>100</v>
      </c>
      <c r="P72" s="228">
        <v>100</v>
      </c>
      <c r="Q72" s="228">
        <v>100</v>
      </c>
      <c r="R72" s="228">
        <v>100</v>
      </c>
      <c r="S72" s="228">
        <f t="shared" ref="S72" si="41">F72-D72</f>
        <v>0</v>
      </c>
      <c r="T72" s="228">
        <f t="shared" ref="T72" si="42">F72-E72</f>
        <v>0</v>
      </c>
      <c r="U72" s="228">
        <f t="shared" ref="U72" si="43">H72-F72</f>
        <v>0</v>
      </c>
      <c r="V72" s="351"/>
      <c r="W72" s="928">
        <f t="shared" si="11"/>
        <v>0</v>
      </c>
    </row>
    <row r="73" spans="1:23" ht="35.25" customHeight="1">
      <c r="A73" s="303" t="s">
        <v>593</v>
      </c>
      <c r="B73" s="357" t="s">
        <v>585</v>
      </c>
      <c r="C73" s="1009" t="s">
        <v>576</v>
      </c>
      <c r="D73" s="280">
        <v>26</v>
      </c>
      <c r="E73" s="280">
        <v>26</v>
      </c>
      <c r="F73" s="280">
        <v>26</v>
      </c>
      <c r="G73" s="280">
        <v>26</v>
      </c>
      <c r="H73" s="280">
        <v>26</v>
      </c>
      <c r="I73" s="280">
        <v>3</v>
      </c>
      <c r="J73" s="280">
        <v>3</v>
      </c>
      <c r="K73" s="280">
        <v>7</v>
      </c>
      <c r="L73" s="280">
        <v>3</v>
      </c>
      <c r="M73" s="280">
        <v>3</v>
      </c>
      <c r="N73" s="280">
        <v>3</v>
      </c>
      <c r="O73" s="280">
        <v>0</v>
      </c>
      <c r="P73" s="280">
        <v>1</v>
      </c>
      <c r="Q73" s="280">
        <v>0</v>
      </c>
      <c r="R73" s="280">
        <v>3</v>
      </c>
      <c r="S73" s="359">
        <f t="shared" si="10"/>
        <v>1</v>
      </c>
      <c r="T73" s="281">
        <f>F73/E73</f>
        <v>1</v>
      </c>
      <c r="U73" s="281">
        <f>H73/F73</f>
        <v>1</v>
      </c>
      <c r="V73" s="351"/>
      <c r="W73" s="884">
        <f t="shared" si="11"/>
        <v>0</v>
      </c>
    </row>
    <row r="74" spans="1:23" ht="25.5" customHeight="1">
      <c r="A74" s="232" t="s">
        <v>21</v>
      </c>
      <c r="B74" s="342" t="s">
        <v>586</v>
      </c>
      <c r="C74" s="994" t="s">
        <v>8</v>
      </c>
      <c r="D74" s="228">
        <v>76.470588235294102</v>
      </c>
      <c r="E74" s="228">
        <v>76.470588235294102</v>
      </c>
      <c r="F74" s="228">
        <v>76.470588235294102</v>
      </c>
      <c r="G74" s="228">
        <v>76.470588235294102</v>
      </c>
      <c r="H74" s="228">
        <v>76.470588235294102</v>
      </c>
      <c r="I74" s="228" t="s">
        <v>755</v>
      </c>
      <c r="J74" s="228" t="s">
        <v>755</v>
      </c>
      <c r="K74" s="228" t="s">
        <v>756</v>
      </c>
      <c r="L74" s="228" t="s">
        <v>755</v>
      </c>
      <c r="M74" s="228" t="s">
        <v>755</v>
      </c>
      <c r="N74" s="228" t="s">
        <v>755</v>
      </c>
      <c r="O74" s="228">
        <v>0</v>
      </c>
      <c r="P74" s="228">
        <v>50</v>
      </c>
      <c r="Q74" s="228">
        <v>0</v>
      </c>
      <c r="R74" s="228" t="s">
        <v>755</v>
      </c>
      <c r="S74" s="228">
        <f>F74-D74</f>
        <v>0</v>
      </c>
      <c r="T74" s="228">
        <f>F74-E74</f>
        <v>0</v>
      </c>
      <c r="U74" s="228">
        <f>H74-F74</f>
        <v>0</v>
      </c>
      <c r="V74" s="351"/>
      <c r="W74" s="928">
        <f t="shared" si="11"/>
        <v>0</v>
      </c>
    </row>
    <row r="75" spans="1:23" s="168" customFormat="1" ht="26.25" customHeight="1">
      <c r="A75" s="1011"/>
      <c r="B75" s="367" t="s">
        <v>587</v>
      </c>
      <c r="C75" s="1010" t="s">
        <v>8</v>
      </c>
      <c r="D75" s="368">
        <v>81.818181818181827</v>
      </c>
      <c r="E75" s="368">
        <v>81.818181818181799</v>
      </c>
      <c r="F75" s="368">
        <v>81.818181818181799</v>
      </c>
      <c r="G75" s="368">
        <v>81.818181818181799</v>
      </c>
      <c r="H75" s="368">
        <v>81.818181818181799</v>
      </c>
      <c r="I75" s="368">
        <v>100</v>
      </c>
      <c r="J75" s="368">
        <v>100</v>
      </c>
      <c r="K75" s="368">
        <v>100</v>
      </c>
      <c r="L75" s="368">
        <v>100</v>
      </c>
      <c r="M75" s="368">
        <v>100</v>
      </c>
      <c r="N75" s="368">
        <v>100</v>
      </c>
      <c r="O75" s="368"/>
      <c r="P75" s="368">
        <v>100</v>
      </c>
      <c r="Q75" s="368"/>
      <c r="R75" s="368">
        <v>100</v>
      </c>
      <c r="S75" s="368">
        <f t="shared" ref="S75:S78" si="44">F75-D75</f>
        <v>0</v>
      </c>
      <c r="T75" s="368">
        <f t="shared" ref="T75:T78" si="45">F75-E75</f>
        <v>0</v>
      </c>
      <c r="U75" s="368">
        <f>H75-F75</f>
        <v>0</v>
      </c>
      <c r="V75" s="355"/>
      <c r="W75" s="937">
        <f t="shared" si="11"/>
        <v>0</v>
      </c>
    </row>
    <row r="76" spans="1:23" s="168" customFormat="1" ht="30" customHeight="1">
      <c r="A76" s="1011"/>
      <c r="B76" s="367" t="s">
        <v>588</v>
      </c>
      <c r="C76" s="1010" t="s">
        <v>8</v>
      </c>
      <c r="D76" s="368">
        <v>80</v>
      </c>
      <c r="E76" s="368">
        <v>80</v>
      </c>
      <c r="F76" s="368">
        <v>80</v>
      </c>
      <c r="G76" s="368">
        <v>80</v>
      </c>
      <c r="H76" s="368">
        <v>80</v>
      </c>
      <c r="I76" s="368">
        <v>100</v>
      </c>
      <c r="J76" s="368">
        <v>100</v>
      </c>
      <c r="K76" s="368">
        <v>100</v>
      </c>
      <c r="L76" s="368">
        <v>100</v>
      </c>
      <c r="M76" s="368">
        <v>100</v>
      </c>
      <c r="N76" s="368">
        <v>100</v>
      </c>
      <c r="O76" s="368"/>
      <c r="P76" s="368"/>
      <c r="Q76" s="368"/>
      <c r="R76" s="368">
        <v>100</v>
      </c>
      <c r="S76" s="368">
        <f t="shared" si="44"/>
        <v>0</v>
      </c>
      <c r="T76" s="368">
        <f t="shared" si="45"/>
        <v>0</v>
      </c>
      <c r="U76" s="368">
        <f t="shared" ref="U76:U78" si="46">H76-F76</f>
        <v>0</v>
      </c>
      <c r="V76" s="355"/>
      <c r="W76" s="937">
        <f t="shared" si="11"/>
        <v>0</v>
      </c>
    </row>
    <row r="77" spans="1:23" s="168" customFormat="1" ht="24.75" customHeight="1">
      <c r="A77" s="1011"/>
      <c r="B77" s="367" t="s">
        <v>589</v>
      </c>
      <c r="C77" s="1010" t="s">
        <v>8</v>
      </c>
      <c r="D77" s="368">
        <v>63.636363636363633</v>
      </c>
      <c r="E77" s="368">
        <v>63.636363636363633</v>
      </c>
      <c r="F77" s="368">
        <v>63.636363636363598</v>
      </c>
      <c r="G77" s="368">
        <v>63.636363636363633</v>
      </c>
      <c r="H77" s="368">
        <v>63.636363636363598</v>
      </c>
      <c r="I77" s="368">
        <v>100</v>
      </c>
      <c r="J77" s="368">
        <v>100</v>
      </c>
      <c r="K77" s="368">
        <v>50</v>
      </c>
      <c r="L77" s="368">
        <v>100</v>
      </c>
      <c r="M77" s="368">
        <v>100</v>
      </c>
      <c r="N77" s="368">
        <v>100</v>
      </c>
      <c r="O77" s="368"/>
      <c r="P77" s="368"/>
      <c r="Q77" s="368"/>
      <c r="R77" s="368">
        <v>100</v>
      </c>
      <c r="S77" s="368">
        <f t="shared" si="44"/>
        <v>0</v>
      </c>
      <c r="T77" s="368">
        <f t="shared" si="45"/>
        <v>0</v>
      </c>
      <c r="U77" s="368">
        <f>H77-F77</f>
        <v>0</v>
      </c>
      <c r="V77" s="355"/>
      <c r="W77" s="937">
        <f t="shared" si="11"/>
        <v>0</v>
      </c>
    </row>
    <row r="78" spans="1:23" s="168" customFormat="1" ht="30" customHeight="1">
      <c r="A78" s="1011"/>
      <c r="B78" s="367" t="s">
        <v>590</v>
      </c>
      <c r="C78" s="1010" t="s">
        <v>8</v>
      </c>
      <c r="D78" s="368">
        <v>100</v>
      </c>
      <c r="E78" s="368">
        <v>100</v>
      </c>
      <c r="F78" s="368">
        <v>100</v>
      </c>
      <c r="G78" s="368">
        <v>100</v>
      </c>
      <c r="H78" s="368">
        <v>100</v>
      </c>
      <c r="I78" s="368"/>
      <c r="J78" s="368"/>
      <c r="K78" s="368">
        <v>100</v>
      </c>
      <c r="L78" s="368"/>
      <c r="M78" s="368"/>
      <c r="N78" s="368"/>
      <c r="O78" s="368"/>
      <c r="P78" s="368"/>
      <c r="Q78" s="368"/>
      <c r="R78" s="368"/>
      <c r="S78" s="368">
        <f t="shared" si="44"/>
        <v>0</v>
      </c>
      <c r="T78" s="368">
        <f t="shared" si="45"/>
        <v>0</v>
      </c>
      <c r="U78" s="368">
        <f t="shared" si="46"/>
        <v>0</v>
      </c>
      <c r="V78" s="355"/>
      <c r="W78" s="937">
        <f t="shared" si="11"/>
        <v>0</v>
      </c>
    </row>
    <row r="79" spans="1:23" ht="30" customHeight="1">
      <c r="A79" s="232" t="s">
        <v>21</v>
      </c>
      <c r="B79" s="342" t="s">
        <v>591</v>
      </c>
      <c r="C79" s="994" t="s">
        <v>576</v>
      </c>
      <c r="D79" s="216"/>
      <c r="E79" s="216"/>
      <c r="F79" s="216"/>
      <c r="G79" s="216"/>
      <c r="H79" s="216"/>
      <c r="I79" s="216"/>
      <c r="J79" s="216"/>
      <c r="K79" s="216"/>
      <c r="L79" s="216"/>
      <c r="M79" s="216"/>
      <c r="N79" s="216"/>
      <c r="O79" s="216"/>
      <c r="P79" s="216"/>
      <c r="Q79" s="216"/>
      <c r="R79" s="216"/>
      <c r="S79" s="324"/>
      <c r="T79" s="217"/>
      <c r="U79" s="217"/>
      <c r="V79" s="351"/>
      <c r="W79" s="883">
        <f t="shared" si="11"/>
        <v>0</v>
      </c>
    </row>
    <row r="80" spans="1:23" s="168" customFormat="1" ht="30" customHeight="1">
      <c r="A80" s="366"/>
      <c r="B80" s="367" t="s">
        <v>587</v>
      </c>
      <c r="C80" s="1010" t="s">
        <v>576</v>
      </c>
      <c r="D80" s="913"/>
      <c r="E80" s="913"/>
      <c r="F80" s="913"/>
      <c r="G80" s="913"/>
      <c r="H80" s="913"/>
      <c r="I80" s="913"/>
      <c r="J80" s="913"/>
      <c r="K80" s="913"/>
      <c r="L80" s="913"/>
      <c r="M80" s="913"/>
      <c r="N80" s="913"/>
      <c r="O80" s="913"/>
      <c r="P80" s="913"/>
      <c r="Q80" s="913"/>
      <c r="R80" s="913"/>
      <c r="S80" s="1014"/>
      <c r="T80" s="353"/>
      <c r="U80" s="353"/>
      <c r="V80" s="355"/>
      <c r="W80" s="881">
        <f t="shared" si="11"/>
        <v>0</v>
      </c>
    </row>
    <row r="81" spans="1:23" s="168" customFormat="1" ht="30" customHeight="1">
      <c r="A81" s="366"/>
      <c r="B81" s="367" t="s">
        <v>588</v>
      </c>
      <c r="C81" s="1010" t="s">
        <v>576</v>
      </c>
      <c r="D81" s="913"/>
      <c r="E81" s="913"/>
      <c r="F81" s="913"/>
      <c r="G81" s="913"/>
      <c r="H81" s="913"/>
      <c r="I81" s="913"/>
      <c r="J81" s="913"/>
      <c r="K81" s="913"/>
      <c r="L81" s="913"/>
      <c r="M81" s="913"/>
      <c r="N81" s="913"/>
      <c r="O81" s="913"/>
      <c r="P81" s="913"/>
      <c r="Q81" s="913"/>
      <c r="R81" s="913"/>
      <c r="S81" s="1014"/>
      <c r="T81" s="353"/>
      <c r="U81" s="353"/>
      <c r="V81" s="355"/>
      <c r="W81" s="881">
        <f t="shared" si="11"/>
        <v>0</v>
      </c>
    </row>
    <row r="82" spans="1:23" s="168" customFormat="1" ht="25.5" customHeight="1">
      <c r="A82" s="366"/>
      <c r="B82" s="367" t="s">
        <v>589</v>
      </c>
      <c r="C82" s="1010" t="s">
        <v>576</v>
      </c>
      <c r="D82" s="913"/>
      <c r="E82" s="913"/>
      <c r="F82" s="913"/>
      <c r="G82" s="913"/>
      <c r="H82" s="913"/>
      <c r="I82" s="913"/>
      <c r="J82" s="913"/>
      <c r="K82" s="913"/>
      <c r="L82" s="913"/>
      <c r="M82" s="913"/>
      <c r="N82" s="913"/>
      <c r="O82" s="913"/>
      <c r="P82" s="913"/>
      <c r="Q82" s="913"/>
      <c r="R82" s="913"/>
      <c r="S82" s="1014"/>
      <c r="T82" s="353"/>
      <c r="U82" s="353"/>
      <c r="V82" s="355"/>
      <c r="W82" s="881">
        <f t="shared" si="11"/>
        <v>0</v>
      </c>
    </row>
    <row r="83" spans="1:23" s="168" customFormat="1" ht="25.5" customHeight="1">
      <c r="A83" s="366"/>
      <c r="B83" s="367" t="s">
        <v>592</v>
      </c>
      <c r="C83" s="1010" t="s">
        <v>576</v>
      </c>
      <c r="D83" s="913"/>
      <c r="E83" s="913"/>
      <c r="F83" s="913"/>
      <c r="G83" s="913"/>
      <c r="H83" s="913"/>
      <c r="I83" s="913"/>
      <c r="J83" s="913"/>
      <c r="K83" s="913"/>
      <c r="L83" s="913"/>
      <c r="M83" s="913"/>
      <c r="N83" s="913"/>
      <c r="O83" s="913"/>
      <c r="P83" s="913"/>
      <c r="Q83" s="913"/>
      <c r="R83" s="913"/>
      <c r="S83" s="1014"/>
      <c r="T83" s="353"/>
      <c r="U83" s="353"/>
      <c r="V83" s="355"/>
      <c r="W83" s="881">
        <f t="shared" si="11"/>
        <v>0</v>
      </c>
    </row>
    <row r="84" spans="1:23" s="168" customFormat="1" ht="35.25" customHeight="1">
      <c r="A84" s="303" t="s">
        <v>807</v>
      </c>
      <c r="B84" s="357" t="s">
        <v>594</v>
      </c>
      <c r="C84" s="1016" t="s">
        <v>105</v>
      </c>
      <c r="D84" s="280">
        <f>D86+D88+D90+D92+D94</f>
        <v>990</v>
      </c>
      <c r="E84" s="280">
        <f t="shared" ref="E84:R84" si="47">E86+E88+E90+E92+E94</f>
        <v>990</v>
      </c>
      <c r="F84" s="280">
        <f t="shared" si="47"/>
        <v>948</v>
      </c>
      <c r="G84" s="280">
        <f t="shared" si="47"/>
        <v>1010</v>
      </c>
      <c r="H84" s="280">
        <f>H86+H88+H90+H92+H94</f>
        <v>1010</v>
      </c>
      <c r="I84" s="280">
        <f>I86+I88+I90+I92+I94</f>
        <v>69</v>
      </c>
      <c r="J84" s="280">
        <f t="shared" si="47"/>
        <v>112</v>
      </c>
      <c r="K84" s="280">
        <f t="shared" si="47"/>
        <v>244</v>
      </c>
      <c r="L84" s="280">
        <f t="shared" si="47"/>
        <v>60</v>
      </c>
      <c r="M84" s="280">
        <f t="shared" si="47"/>
        <v>103</v>
      </c>
      <c r="N84" s="280">
        <f t="shared" si="47"/>
        <v>54</v>
      </c>
      <c r="O84" s="280">
        <f t="shared" si="47"/>
        <v>169</v>
      </c>
      <c r="P84" s="280">
        <f t="shared" si="47"/>
        <v>47</v>
      </c>
      <c r="Q84" s="280">
        <f t="shared" si="47"/>
        <v>51</v>
      </c>
      <c r="R84" s="280">
        <f t="shared" si="47"/>
        <v>101</v>
      </c>
      <c r="S84" s="359">
        <f t="shared" si="10"/>
        <v>0.95757575757575752</v>
      </c>
      <c r="T84" s="281">
        <f>F84/E84</f>
        <v>0.95757575757575752</v>
      </c>
      <c r="U84" s="281">
        <f>H84/F84</f>
        <v>1.0654008438818565</v>
      </c>
      <c r="V84" s="355"/>
      <c r="W84" s="884">
        <f t="shared" si="11"/>
        <v>0</v>
      </c>
    </row>
    <row r="85" spans="1:23" s="257" customFormat="1" ht="30" customHeight="1">
      <c r="A85" s="370"/>
      <c r="B85" s="371" t="s">
        <v>595</v>
      </c>
      <c r="C85" s="1017" t="s">
        <v>8</v>
      </c>
      <c r="D85" s="368">
        <f>967/970*100</f>
        <v>99.690721649484544</v>
      </c>
      <c r="E85" s="368">
        <f>967/970*100</f>
        <v>99.690721649484544</v>
      </c>
      <c r="F85" s="368">
        <f>967/970*100</f>
        <v>99.690721649484544</v>
      </c>
      <c r="G85" s="368">
        <v>99.2</v>
      </c>
      <c r="H85" s="368">
        <f>1007/1010*100</f>
        <v>99.702970297029708</v>
      </c>
      <c r="I85" s="368">
        <f t="shared" ref="I85:R85" si="48">1004/1012*100</f>
        <v>99.209486166007906</v>
      </c>
      <c r="J85" s="368">
        <f t="shared" si="48"/>
        <v>99.209486166007906</v>
      </c>
      <c r="K85" s="368">
        <f t="shared" si="48"/>
        <v>99.209486166007906</v>
      </c>
      <c r="L85" s="368">
        <f t="shared" si="48"/>
        <v>99.209486166007906</v>
      </c>
      <c r="M85" s="368">
        <f t="shared" si="48"/>
        <v>99.209486166007906</v>
      </c>
      <c r="N85" s="368">
        <f t="shared" si="48"/>
        <v>99.209486166007906</v>
      </c>
      <c r="O85" s="368">
        <f t="shared" si="48"/>
        <v>99.209486166007906</v>
      </c>
      <c r="P85" s="368">
        <f t="shared" si="48"/>
        <v>99.209486166007906</v>
      </c>
      <c r="Q85" s="368">
        <f t="shared" si="48"/>
        <v>99.209486166007906</v>
      </c>
      <c r="R85" s="368">
        <f t="shared" si="48"/>
        <v>99.209486166007906</v>
      </c>
      <c r="S85" s="368">
        <f>F85-D85</f>
        <v>0</v>
      </c>
      <c r="T85" s="368">
        <f>F85-E85</f>
        <v>0</v>
      </c>
      <c r="U85" s="368">
        <f>H85-F85</f>
        <v>1.2248647545163749E-2</v>
      </c>
      <c r="V85" s="372"/>
      <c r="W85" s="937">
        <f t="shared" si="11"/>
        <v>-0.50297029702970519</v>
      </c>
    </row>
    <row r="86" spans="1:23" ht="30" customHeight="1">
      <c r="A86" s="116"/>
      <c r="B86" s="342" t="s">
        <v>596</v>
      </c>
      <c r="C86" s="994" t="s">
        <v>105</v>
      </c>
      <c r="D86" s="216">
        <v>257</v>
      </c>
      <c r="E86" s="216">
        <v>257</v>
      </c>
      <c r="F86" s="216">
        <v>249</v>
      </c>
      <c r="G86" s="216">
        <v>256</v>
      </c>
      <c r="H86" s="216">
        <f>SUM(I86:R86)</f>
        <v>256</v>
      </c>
      <c r="I86" s="216">
        <v>21</v>
      </c>
      <c r="J86" s="216">
        <v>27</v>
      </c>
      <c r="K86" s="216">
        <v>49</v>
      </c>
      <c r="L86" s="216">
        <v>15</v>
      </c>
      <c r="M86" s="216">
        <v>26</v>
      </c>
      <c r="N86" s="216">
        <v>15</v>
      </c>
      <c r="O86" s="216">
        <v>40</v>
      </c>
      <c r="P86" s="216">
        <v>18</v>
      </c>
      <c r="Q86" s="216">
        <v>16</v>
      </c>
      <c r="R86" s="216">
        <v>29</v>
      </c>
      <c r="S86" s="356">
        <f t="shared" si="10"/>
        <v>0.9688715953307393</v>
      </c>
      <c r="T86" s="217">
        <f>F86/E86</f>
        <v>0.9688715953307393</v>
      </c>
      <c r="U86" s="217">
        <f>H86/F86</f>
        <v>1.0281124497991967</v>
      </c>
      <c r="V86" s="351"/>
      <c r="W86" s="883">
        <f t="shared" si="11"/>
        <v>0</v>
      </c>
    </row>
    <row r="87" spans="1:23" s="257" customFormat="1" ht="30" customHeight="1">
      <c r="A87" s="370"/>
      <c r="B87" s="371" t="s">
        <v>597</v>
      </c>
      <c r="C87" s="1017" t="s">
        <v>8</v>
      </c>
      <c r="D87" s="368">
        <v>100</v>
      </c>
      <c r="E87" s="368">
        <v>100</v>
      </c>
      <c r="F87" s="368">
        <v>100</v>
      </c>
      <c r="G87" s="368">
        <v>100</v>
      </c>
      <c r="H87" s="368">
        <v>100</v>
      </c>
      <c r="I87" s="368">
        <v>100</v>
      </c>
      <c r="J87" s="368">
        <v>100</v>
      </c>
      <c r="K87" s="368">
        <v>100</v>
      </c>
      <c r="L87" s="368">
        <v>100</v>
      </c>
      <c r="M87" s="368">
        <v>100</v>
      </c>
      <c r="N87" s="368">
        <v>100</v>
      </c>
      <c r="O87" s="368">
        <v>100</v>
      </c>
      <c r="P87" s="368">
        <v>100</v>
      </c>
      <c r="Q87" s="368">
        <v>100</v>
      </c>
      <c r="R87" s="368">
        <v>100</v>
      </c>
      <c r="S87" s="368">
        <f t="shared" ref="S87" si="49">F87-D87</f>
        <v>0</v>
      </c>
      <c r="T87" s="368">
        <f t="shared" ref="T87" si="50">F87-E87</f>
        <v>0</v>
      </c>
      <c r="U87" s="368">
        <f t="shared" ref="U87" si="51">H87-F87</f>
        <v>0</v>
      </c>
      <c r="V87" s="372"/>
      <c r="W87" s="937">
        <f t="shared" si="11"/>
        <v>0</v>
      </c>
    </row>
    <row r="88" spans="1:23" ht="30" customHeight="1">
      <c r="A88" s="373"/>
      <c r="B88" s="342" t="s">
        <v>598</v>
      </c>
      <c r="C88" s="994" t="s">
        <v>105</v>
      </c>
      <c r="D88" s="216">
        <v>455</v>
      </c>
      <c r="E88" s="216">
        <v>455</v>
      </c>
      <c r="F88" s="216">
        <v>426</v>
      </c>
      <c r="G88" s="216">
        <v>480</v>
      </c>
      <c r="H88" s="216">
        <f>SUM(I88:R88)</f>
        <v>480</v>
      </c>
      <c r="I88" s="216">
        <v>30</v>
      </c>
      <c r="J88" s="216">
        <v>66</v>
      </c>
      <c r="K88" s="216">
        <v>89</v>
      </c>
      <c r="L88" s="216">
        <v>28</v>
      </c>
      <c r="M88" s="216">
        <v>52</v>
      </c>
      <c r="N88" s="216">
        <v>30</v>
      </c>
      <c r="O88" s="216">
        <v>85</v>
      </c>
      <c r="P88" s="216">
        <v>17</v>
      </c>
      <c r="Q88" s="216">
        <v>29</v>
      </c>
      <c r="R88" s="216">
        <v>54</v>
      </c>
      <c r="S88" s="217">
        <f t="shared" si="10"/>
        <v>0.93626373626373627</v>
      </c>
      <c r="T88" s="217">
        <f>F88/E88</f>
        <v>0.93626373626373627</v>
      </c>
      <c r="U88" s="217">
        <f>H88/F88</f>
        <v>1.1267605633802817</v>
      </c>
      <c r="V88" s="351"/>
      <c r="W88" s="883">
        <f t="shared" si="11"/>
        <v>0</v>
      </c>
    </row>
    <row r="89" spans="1:23" s="257" customFormat="1" ht="30" customHeight="1">
      <c r="A89" s="370"/>
      <c r="B89" s="371" t="s">
        <v>597</v>
      </c>
      <c r="C89" s="1017" t="s">
        <v>8</v>
      </c>
      <c r="D89" s="368">
        <f>428/431*100</f>
        <v>99.303944315545252</v>
      </c>
      <c r="E89" s="368">
        <f>428/431*100</f>
        <v>99.303944315545252</v>
      </c>
      <c r="F89" s="368">
        <f>428/431*100</f>
        <v>99.303944315545252</v>
      </c>
      <c r="G89" s="368">
        <v>99</v>
      </c>
      <c r="H89" s="368">
        <f>477/480*100</f>
        <v>99.375</v>
      </c>
      <c r="I89" s="368">
        <v>100</v>
      </c>
      <c r="J89" s="368">
        <v>100</v>
      </c>
      <c r="K89" s="368">
        <v>96.629213483146074</v>
      </c>
      <c r="L89" s="368">
        <v>100</v>
      </c>
      <c r="M89" s="368">
        <v>100</v>
      </c>
      <c r="N89" s="368">
        <v>100</v>
      </c>
      <c r="O89" s="368">
        <v>100</v>
      </c>
      <c r="P89" s="368">
        <v>100</v>
      </c>
      <c r="Q89" s="368">
        <v>100</v>
      </c>
      <c r="R89" s="368">
        <v>100</v>
      </c>
      <c r="S89" s="368">
        <f t="shared" ref="S89" si="52">F89-D89</f>
        <v>0</v>
      </c>
      <c r="T89" s="368">
        <f t="shared" ref="T89" si="53">F89-E89</f>
        <v>0</v>
      </c>
      <c r="U89" s="368">
        <f>H89-F89</f>
        <v>7.1055684454748302E-2</v>
      </c>
      <c r="V89" s="372"/>
      <c r="W89" s="937">
        <f t="shared" si="11"/>
        <v>-0.375</v>
      </c>
    </row>
    <row r="90" spans="1:23" ht="30" customHeight="1">
      <c r="A90" s="116"/>
      <c r="B90" s="342" t="s">
        <v>599</v>
      </c>
      <c r="C90" s="994" t="s">
        <v>105</v>
      </c>
      <c r="D90" s="216">
        <v>220</v>
      </c>
      <c r="E90" s="216">
        <v>220</v>
      </c>
      <c r="F90" s="216">
        <v>216</v>
      </c>
      <c r="G90" s="216">
        <v>218</v>
      </c>
      <c r="H90" s="216">
        <f>SUM(I90:R90)</f>
        <v>218</v>
      </c>
      <c r="I90" s="216">
        <v>18</v>
      </c>
      <c r="J90" s="216">
        <v>19</v>
      </c>
      <c r="K90" s="216">
        <v>50</v>
      </c>
      <c r="L90" s="216">
        <v>17</v>
      </c>
      <c r="M90" s="216">
        <v>25</v>
      </c>
      <c r="N90" s="216">
        <v>9</v>
      </c>
      <c r="O90" s="216">
        <v>44</v>
      </c>
      <c r="P90" s="216">
        <v>12</v>
      </c>
      <c r="Q90" s="216">
        <v>6</v>
      </c>
      <c r="R90" s="216">
        <v>18</v>
      </c>
      <c r="S90" s="356">
        <f t="shared" ref="S90:S94" si="54">F90/D90</f>
        <v>0.98181818181818181</v>
      </c>
      <c r="T90" s="217">
        <f>F90/E90</f>
        <v>0.98181818181818181</v>
      </c>
      <c r="U90" s="217">
        <f>H90/F90</f>
        <v>1.0092592592592593</v>
      </c>
      <c r="V90" s="351"/>
      <c r="W90" s="883">
        <f t="shared" ref="W90:W95" si="55">G90-H90</f>
        <v>0</v>
      </c>
    </row>
    <row r="91" spans="1:23" s="257" customFormat="1" ht="30" customHeight="1">
      <c r="A91" s="370"/>
      <c r="B91" s="371" t="s">
        <v>595</v>
      </c>
      <c r="C91" s="1017" t="s">
        <v>8</v>
      </c>
      <c r="D91" s="368">
        <v>100</v>
      </c>
      <c r="E91" s="368">
        <v>100</v>
      </c>
      <c r="F91" s="368">
        <v>100</v>
      </c>
      <c r="G91" s="368">
        <v>100</v>
      </c>
      <c r="H91" s="368">
        <v>100</v>
      </c>
      <c r="I91" s="368">
        <v>100</v>
      </c>
      <c r="J91" s="368">
        <v>100</v>
      </c>
      <c r="K91" s="368">
        <v>100</v>
      </c>
      <c r="L91" s="368">
        <v>100</v>
      </c>
      <c r="M91" s="368">
        <v>100</v>
      </c>
      <c r="N91" s="368">
        <v>100</v>
      </c>
      <c r="O91" s="368">
        <v>100</v>
      </c>
      <c r="P91" s="368">
        <v>100</v>
      </c>
      <c r="Q91" s="368">
        <v>100</v>
      </c>
      <c r="R91" s="368">
        <v>100</v>
      </c>
      <c r="S91" s="368">
        <f>F91-D91</f>
        <v>0</v>
      </c>
      <c r="T91" s="368">
        <f t="shared" ref="T91" si="56">F91-E91</f>
        <v>0</v>
      </c>
      <c r="U91" s="368">
        <f t="shared" ref="U91" si="57">H91-F91</f>
        <v>0</v>
      </c>
      <c r="V91" s="372"/>
      <c r="W91" s="937">
        <f t="shared" si="55"/>
        <v>0</v>
      </c>
    </row>
    <row r="92" spans="1:23" ht="30" customHeight="1">
      <c r="A92" s="116"/>
      <c r="B92" s="342" t="s">
        <v>600</v>
      </c>
      <c r="C92" s="994" t="s">
        <v>105</v>
      </c>
      <c r="D92" s="216">
        <v>55</v>
      </c>
      <c r="E92" s="216">
        <v>55</v>
      </c>
      <c r="F92" s="216">
        <v>54</v>
      </c>
      <c r="G92" s="216">
        <v>53</v>
      </c>
      <c r="H92" s="216">
        <f>SUM(I92:R92)</f>
        <v>53</v>
      </c>
      <c r="I92" s="216"/>
      <c r="J92" s="216"/>
      <c r="K92" s="216">
        <v>53</v>
      </c>
      <c r="L92" s="216"/>
      <c r="M92" s="216"/>
      <c r="N92" s="216"/>
      <c r="O92" s="216"/>
      <c r="P92" s="216"/>
      <c r="Q92" s="216"/>
      <c r="R92" s="216"/>
      <c r="S92" s="356">
        <f t="shared" si="54"/>
        <v>0.98181818181818181</v>
      </c>
      <c r="T92" s="217">
        <f>F92/E92</f>
        <v>0.98181818181818181</v>
      </c>
      <c r="U92" s="217">
        <f>H92/F92</f>
        <v>0.98148148148148151</v>
      </c>
      <c r="V92" s="351"/>
      <c r="W92" s="883">
        <f t="shared" si="55"/>
        <v>0</v>
      </c>
    </row>
    <row r="93" spans="1:23" s="257" customFormat="1" ht="30" customHeight="1">
      <c r="A93" s="370"/>
      <c r="B93" s="371" t="s">
        <v>597</v>
      </c>
      <c r="C93" s="1017" t="s">
        <v>8</v>
      </c>
      <c r="D93" s="368">
        <v>100</v>
      </c>
      <c r="E93" s="368">
        <v>100</v>
      </c>
      <c r="F93" s="368">
        <v>100</v>
      </c>
      <c r="G93" s="368">
        <v>100</v>
      </c>
      <c r="H93" s="368">
        <v>100</v>
      </c>
      <c r="I93" s="368"/>
      <c r="J93" s="368"/>
      <c r="K93" s="368">
        <v>100</v>
      </c>
      <c r="L93" s="368"/>
      <c r="M93" s="368"/>
      <c r="N93" s="368"/>
      <c r="O93" s="368"/>
      <c r="P93" s="368"/>
      <c r="Q93" s="368"/>
      <c r="R93" s="368"/>
      <c r="S93" s="368">
        <f t="shared" ref="S93" si="58">F93-D93</f>
        <v>0</v>
      </c>
      <c r="T93" s="368">
        <f t="shared" ref="T93" si="59">F93-E93</f>
        <v>0</v>
      </c>
      <c r="U93" s="368">
        <f t="shared" ref="U93" si="60">H93-F93</f>
        <v>0</v>
      </c>
      <c r="V93" s="372"/>
      <c r="W93" s="937">
        <f t="shared" si="55"/>
        <v>0</v>
      </c>
    </row>
    <row r="94" spans="1:23" ht="45" customHeight="1">
      <c r="A94" s="116"/>
      <c r="B94" s="342" t="s">
        <v>601</v>
      </c>
      <c r="C94" s="994" t="s">
        <v>105</v>
      </c>
      <c r="D94" s="216">
        <v>3</v>
      </c>
      <c r="E94" s="216">
        <v>3</v>
      </c>
      <c r="F94" s="216">
        <v>3</v>
      </c>
      <c r="G94" s="216">
        <v>3</v>
      </c>
      <c r="H94" s="216">
        <v>3</v>
      </c>
      <c r="I94" s="216"/>
      <c r="J94" s="216"/>
      <c r="K94" s="216">
        <v>3</v>
      </c>
      <c r="L94" s="216"/>
      <c r="M94" s="216"/>
      <c r="N94" s="216"/>
      <c r="O94" s="216"/>
      <c r="P94" s="216"/>
      <c r="Q94" s="216"/>
      <c r="R94" s="216"/>
      <c r="S94" s="356">
        <f t="shared" si="54"/>
        <v>1</v>
      </c>
      <c r="T94" s="217">
        <f>F94/E94</f>
        <v>1</v>
      </c>
      <c r="U94" s="217">
        <f>H94/F94</f>
        <v>1</v>
      </c>
      <c r="V94" s="351"/>
      <c r="W94" s="883">
        <f t="shared" si="55"/>
        <v>0</v>
      </c>
    </row>
    <row r="95" spans="1:23" s="257" customFormat="1" ht="35.25" customHeight="1">
      <c r="A95" s="370"/>
      <c r="B95" s="371" t="s">
        <v>595</v>
      </c>
      <c r="C95" s="1017" t="s">
        <v>8</v>
      </c>
      <c r="D95" s="368">
        <v>100</v>
      </c>
      <c r="E95" s="368">
        <v>100</v>
      </c>
      <c r="F95" s="368">
        <v>100</v>
      </c>
      <c r="G95" s="368">
        <v>100</v>
      </c>
      <c r="H95" s="368">
        <v>100</v>
      </c>
      <c r="I95" s="368"/>
      <c r="J95" s="368"/>
      <c r="K95" s="368">
        <v>100</v>
      </c>
      <c r="L95" s="368"/>
      <c r="M95" s="368"/>
      <c r="N95" s="368"/>
      <c r="O95" s="368"/>
      <c r="P95" s="368"/>
      <c r="Q95" s="368"/>
      <c r="R95" s="368"/>
      <c r="S95" s="368">
        <f t="shared" ref="S95" si="61">F95-D95</f>
        <v>0</v>
      </c>
      <c r="T95" s="368">
        <f t="shared" ref="T95" si="62">F95-E95</f>
        <v>0</v>
      </c>
      <c r="U95" s="368">
        <f t="shared" ref="U95" si="63">H95-F95</f>
        <v>0</v>
      </c>
      <c r="V95" s="372"/>
      <c r="W95" s="937">
        <f t="shared" si="55"/>
        <v>0</v>
      </c>
    </row>
    <row r="96" spans="1:23">
      <c r="B96" s="258"/>
      <c r="C96" s="176"/>
      <c r="D96" s="185"/>
      <c r="E96" s="185"/>
      <c r="F96" s="185"/>
      <c r="G96" s="185"/>
      <c r="H96" s="185"/>
      <c r="I96" s="185"/>
      <c r="J96" s="185"/>
      <c r="K96" s="185"/>
      <c r="L96" s="185"/>
      <c r="M96" s="185"/>
      <c r="N96" s="185"/>
      <c r="O96" s="185"/>
      <c r="P96" s="185"/>
      <c r="Q96" s="185"/>
      <c r="R96" s="185"/>
      <c r="S96" s="185"/>
      <c r="V96" s="155"/>
    </row>
    <row r="97" spans="2:22">
      <c r="B97" s="258"/>
      <c r="C97" s="176"/>
      <c r="D97" s="185"/>
      <c r="E97" s="185"/>
      <c r="F97" s="185"/>
      <c r="G97" s="185"/>
      <c r="H97" s="185"/>
      <c r="I97" s="185"/>
      <c r="J97" s="185"/>
      <c r="K97" s="185"/>
      <c r="L97" s="185"/>
      <c r="M97" s="185"/>
      <c r="N97" s="185"/>
      <c r="O97" s="185"/>
      <c r="P97" s="185"/>
      <c r="Q97" s="185"/>
      <c r="R97" s="185"/>
      <c r="S97" s="185"/>
      <c r="V97" s="155"/>
    </row>
    <row r="98" spans="2:22">
      <c r="B98" s="258"/>
      <c r="C98" s="176"/>
      <c r="D98" s="185"/>
      <c r="E98" s="185"/>
      <c r="F98" s="185"/>
      <c r="G98" s="185"/>
      <c r="H98" s="185"/>
      <c r="I98" s="185"/>
      <c r="J98" s="185"/>
      <c r="K98" s="185"/>
      <c r="L98" s="185"/>
      <c r="M98" s="185"/>
      <c r="N98" s="185"/>
      <c r="O98" s="185"/>
      <c r="P98" s="185"/>
      <c r="Q98" s="185"/>
      <c r="R98" s="185"/>
      <c r="S98" s="185"/>
      <c r="V98" s="155"/>
    </row>
    <row r="99" spans="2:22">
      <c r="B99" s="258"/>
      <c r="C99" s="176"/>
      <c r="D99" s="185"/>
      <c r="E99" s="185"/>
      <c r="F99" s="185"/>
      <c r="G99" s="185"/>
      <c r="H99" s="185"/>
      <c r="I99" s="185"/>
      <c r="J99" s="185"/>
      <c r="K99" s="185"/>
      <c r="L99" s="185"/>
      <c r="M99" s="185"/>
      <c r="N99" s="185"/>
      <c r="O99" s="185"/>
      <c r="P99" s="185"/>
      <c r="Q99" s="185"/>
      <c r="R99" s="185"/>
      <c r="S99" s="185"/>
      <c r="V99" s="155"/>
    </row>
    <row r="100" spans="2:22">
      <c r="B100" s="258"/>
      <c r="C100" s="176"/>
      <c r="D100" s="185"/>
      <c r="E100" s="185"/>
      <c r="F100" s="185"/>
      <c r="G100" s="185"/>
      <c r="H100" s="185"/>
      <c r="I100" s="185"/>
      <c r="J100" s="185"/>
      <c r="K100" s="185"/>
      <c r="L100" s="185"/>
      <c r="M100" s="185"/>
      <c r="N100" s="185"/>
      <c r="O100" s="185"/>
      <c r="P100" s="185"/>
      <c r="Q100" s="185"/>
      <c r="R100" s="185"/>
      <c r="S100" s="185"/>
      <c r="V100" s="155"/>
    </row>
    <row r="101" spans="2:22">
      <c r="B101" s="258"/>
      <c r="C101" s="176"/>
      <c r="D101" s="185"/>
      <c r="E101" s="185"/>
      <c r="F101" s="185"/>
      <c r="G101" s="185"/>
      <c r="H101" s="185"/>
      <c r="I101" s="185"/>
      <c r="J101" s="185"/>
      <c r="K101" s="185"/>
      <c r="L101" s="185"/>
      <c r="M101" s="185"/>
      <c r="N101" s="185"/>
      <c r="O101" s="185"/>
      <c r="P101" s="185"/>
      <c r="Q101" s="185"/>
      <c r="R101" s="185"/>
      <c r="S101" s="185"/>
      <c r="V101" s="155"/>
    </row>
    <row r="102" spans="2:22">
      <c r="B102" s="258"/>
      <c r="C102" s="185"/>
      <c r="D102" s="185"/>
      <c r="E102" s="185"/>
      <c r="F102" s="185"/>
      <c r="G102" s="185"/>
      <c r="H102" s="185"/>
      <c r="I102" s="185"/>
      <c r="J102" s="185"/>
      <c r="K102" s="185"/>
      <c r="L102" s="185"/>
      <c r="M102" s="185"/>
      <c r="N102" s="185"/>
      <c r="O102" s="185"/>
      <c r="P102" s="185"/>
      <c r="Q102" s="185"/>
      <c r="R102" s="185"/>
      <c r="S102" s="185"/>
      <c r="V102" s="155"/>
    </row>
    <row r="103" spans="2:22">
      <c r="V103" s="155"/>
    </row>
    <row r="104" spans="2:22">
      <c r="V104" s="155"/>
    </row>
    <row r="105" spans="2:22">
      <c r="V105" s="155"/>
    </row>
    <row r="106" spans="2:22">
      <c r="V106" s="155"/>
    </row>
    <row r="107" spans="2:22">
      <c r="V107" s="155"/>
    </row>
    <row r="108" spans="2:22">
      <c r="V108" s="155"/>
    </row>
    <row r="109" spans="2:22">
      <c r="V109" s="155"/>
    </row>
    <row r="110" spans="2:22">
      <c r="V110" s="155"/>
    </row>
    <row r="111" spans="2:22">
      <c r="V111" s="155"/>
    </row>
    <row r="112" spans="2:22">
      <c r="V112" s="155"/>
    </row>
    <row r="113" s="155" customFormat="1"/>
    <row r="114" s="155" customFormat="1"/>
    <row r="115" s="155" customFormat="1"/>
    <row r="116" s="155" customFormat="1"/>
    <row r="117" s="155" customFormat="1"/>
    <row r="118" s="155" customFormat="1"/>
    <row r="119" s="155" customFormat="1"/>
    <row r="120" s="155" customFormat="1"/>
    <row r="121" s="155" customFormat="1"/>
    <row r="122" s="155" customFormat="1"/>
    <row r="123" s="155" customFormat="1"/>
    <row r="124" s="155" customFormat="1"/>
    <row r="125" s="155" customFormat="1"/>
    <row r="126" s="155" customFormat="1"/>
    <row r="127" s="155" customFormat="1"/>
    <row r="128" s="155" customFormat="1"/>
    <row r="129" s="155" customFormat="1"/>
    <row r="130" s="155" customFormat="1"/>
    <row r="131" s="155" customFormat="1"/>
    <row r="132" s="155" customFormat="1"/>
    <row r="133" s="155" customFormat="1"/>
    <row r="134" s="155" customFormat="1"/>
    <row r="135" s="155" customFormat="1"/>
    <row r="136" s="155" customFormat="1"/>
    <row r="137" s="155" customFormat="1"/>
    <row r="138" s="155" customFormat="1"/>
    <row r="139" s="155" customFormat="1"/>
    <row r="140" s="155" customFormat="1"/>
    <row r="141" s="155" customFormat="1"/>
    <row r="142" s="155" customFormat="1"/>
    <row r="143" s="155" customFormat="1"/>
    <row r="144" s="155" customFormat="1"/>
    <row r="145" s="155" customFormat="1"/>
    <row r="146" s="155" customFormat="1"/>
    <row r="147" s="155" customFormat="1"/>
    <row r="148" s="155" customFormat="1"/>
    <row r="149" s="155" customFormat="1"/>
    <row r="150" s="155" customFormat="1"/>
    <row r="151" s="155" customFormat="1"/>
    <row r="152" s="155" customFormat="1"/>
    <row r="153" s="155" customFormat="1"/>
    <row r="154" s="155" customFormat="1"/>
    <row r="155" s="155" customFormat="1"/>
    <row r="156" s="155" customFormat="1"/>
    <row r="157" s="155" customFormat="1"/>
    <row r="158" s="155" customFormat="1"/>
    <row r="159" s="155" customFormat="1"/>
    <row r="160" s="155" customFormat="1"/>
    <row r="161" s="155" customFormat="1"/>
    <row r="162" s="155" customFormat="1"/>
    <row r="163" s="155" customFormat="1"/>
    <row r="164" s="155" customFormat="1"/>
    <row r="165" s="155" customFormat="1"/>
    <row r="166" s="155" customFormat="1"/>
    <row r="167" s="155" customFormat="1"/>
    <row r="168" s="155" customFormat="1"/>
    <row r="169" s="155" customFormat="1"/>
    <row r="170" s="155" customFormat="1"/>
    <row r="171" s="155" customFormat="1"/>
    <row r="172" s="155" customFormat="1"/>
    <row r="173" s="155" customFormat="1"/>
    <row r="174" s="155" customFormat="1"/>
    <row r="175" s="155" customFormat="1"/>
    <row r="176" s="155" customFormat="1"/>
    <row r="177" s="155" customFormat="1"/>
    <row r="178" s="155" customFormat="1"/>
    <row r="179" s="155" customFormat="1"/>
    <row r="180" s="155" customFormat="1"/>
    <row r="181" s="155" customFormat="1"/>
    <row r="182" s="155" customFormat="1"/>
    <row r="183" s="155" customFormat="1"/>
    <row r="184" s="155" customFormat="1"/>
    <row r="185" s="155" customFormat="1"/>
    <row r="186" s="155" customFormat="1"/>
    <row r="187" s="155" customFormat="1"/>
    <row r="188" s="155" customFormat="1"/>
    <row r="189" s="155" customFormat="1"/>
    <row r="190" s="155" customFormat="1"/>
    <row r="191" s="155" customFormat="1"/>
    <row r="192" s="155" customFormat="1"/>
    <row r="193" s="155" customFormat="1"/>
    <row r="194" s="155" customFormat="1"/>
  </sheetData>
  <mergeCells count="28">
    <mergeCell ref="U6:U7"/>
    <mergeCell ref="S5:U5"/>
    <mergeCell ref="S6:S7"/>
    <mergeCell ref="T6:T7"/>
    <mergeCell ref="K6:K7"/>
    <mergeCell ref="L6:L7"/>
    <mergeCell ref="M6:M7"/>
    <mergeCell ref="N6:N7"/>
    <mergeCell ref="O6:O7"/>
    <mergeCell ref="Q6:Q7"/>
    <mergeCell ref="R6:R7"/>
    <mergeCell ref="P6:P7"/>
    <mergeCell ref="D1:H1"/>
    <mergeCell ref="A2:V2"/>
    <mergeCell ref="A3:V3"/>
    <mergeCell ref="A5:A7"/>
    <mergeCell ref="B5:B7"/>
    <mergeCell ref="C5:C7"/>
    <mergeCell ref="D5:D7"/>
    <mergeCell ref="E5:F5"/>
    <mergeCell ref="V5:V7"/>
    <mergeCell ref="E6:E7"/>
    <mergeCell ref="F6:F7"/>
    <mergeCell ref="G5:G7"/>
    <mergeCell ref="I6:I7"/>
    <mergeCell ref="J6:J7"/>
    <mergeCell ref="I5:R5"/>
    <mergeCell ref="H5:H7"/>
  </mergeCells>
  <printOptions horizontalCentered="1"/>
  <pageMargins left="0.39370078740157483" right="0.19685039370078741" top="0.39370078740157483" bottom="0.39370078740157483" header="0.19685039370078741" footer="0.19685039370078741"/>
  <pageSetup paperSize="9" scale="65" orientation="landscape" r:id="rId1"/>
  <headerFooter>
    <oddFooter>&amp;CTrang &amp;P / &amp;N</oddFooter>
  </headerFooter>
  <drawing r:id="rId2"/>
  <legacyDrawing r:id="rId3"/>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4-000000000000}">
  <sheetPr>
    <tabColor rgb="FFC00000"/>
  </sheetPr>
  <dimension ref="A1:W67"/>
  <sheetViews>
    <sheetView zoomScale="75" zoomScaleNormal="75" zoomScaleSheetLayoutView="70" workbookViewId="0">
      <pane xSplit="8" ySplit="7" topLeftCell="I38" activePane="bottomRight" state="frozen"/>
      <selection pane="topRight" activeCell="I1" sqref="I1"/>
      <selection pane="bottomLeft" activeCell="A8" sqref="A8"/>
      <selection pane="bottomRight" activeCell="L47" sqref="L47"/>
    </sheetView>
  </sheetViews>
  <sheetFormatPr defaultColWidth="9" defaultRowHeight="15.75"/>
  <cols>
    <col min="1" max="1" width="4.77734375" style="262" customWidth="1"/>
    <col min="2" max="2" width="30.6640625" style="259" customWidth="1"/>
    <col min="3" max="3" width="8" style="259" customWidth="1"/>
    <col min="4" max="20" width="6.77734375" style="259" customWidth="1"/>
    <col min="21" max="21" width="7.5546875" style="259" customWidth="1"/>
    <col min="22" max="22" width="7.6640625" style="259" bestFit="1" customWidth="1"/>
    <col min="23" max="23" width="0" style="259" hidden="1" customWidth="1"/>
    <col min="24" max="16384" width="9" style="259"/>
  </cols>
  <sheetData>
    <row r="1" spans="1:23">
      <c r="A1" s="125" t="s">
        <v>602</v>
      </c>
      <c r="B1" s="125"/>
      <c r="S1" s="260"/>
    </row>
    <row r="2" spans="1:23" ht="24.75" customHeight="1">
      <c r="A2" s="1106" t="s">
        <v>722</v>
      </c>
      <c r="B2" s="1106"/>
      <c r="C2" s="1106"/>
      <c r="D2" s="1106"/>
      <c r="E2" s="1106"/>
      <c r="F2" s="1106"/>
      <c r="G2" s="1106"/>
      <c r="H2" s="1106"/>
      <c r="I2" s="1106"/>
      <c r="J2" s="1106"/>
      <c r="K2" s="1106"/>
      <c r="L2" s="1106"/>
      <c r="M2" s="1106"/>
      <c r="N2" s="1106"/>
      <c r="O2" s="1106"/>
      <c r="P2" s="1106"/>
      <c r="Q2" s="1106"/>
      <c r="R2" s="1106"/>
      <c r="S2" s="1106"/>
      <c r="T2" s="1106"/>
      <c r="U2" s="1106"/>
      <c r="V2" s="1106"/>
    </row>
    <row r="3" spans="1:23" ht="24" customHeight="1">
      <c r="A3" s="1107" t="s">
        <v>790</v>
      </c>
      <c r="B3" s="1107"/>
      <c r="C3" s="1107"/>
      <c r="D3" s="1107"/>
      <c r="E3" s="1107"/>
      <c r="F3" s="1107"/>
      <c r="G3" s="1107"/>
      <c r="H3" s="1107"/>
      <c r="I3" s="1107"/>
      <c r="J3" s="1107"/>
      <c r="K3" s="1107"/>
      <c r="L3" s="1107"/>
      <c r="M3" s="1107"/>
      <c r="N3" s="1107"/>
      <c r="O3" s="1107"/>
      <c r="P3" s="1107"/>
      <c r="Q3" s="1107"/>
      <c r="R3" s="1107"/>
      <c r="S3" s="1107"/>
      <c r="T3" s="1107"/>
      <c r="U3" s="1107"/>
      <c r="V3" s="1107"/>
    </row>
    <row r="4" spans="1:23">
      <c r="A4" s="1108"/>
      <c r="B4" s="1108"/>
      <c r="C4" s="1108"/>
      <c r="D4" s="1108"/>
      <c r="E4" s="1108"/>
      <c r="F4" s="1108"/>
      <c r="G4" s="1108"/>
      <c r="H4" s="1108"/>
      <c r="I4" s="1108"/>
      <c r="J4" s="1108"/>
      <c r="K4" s="1108"/>
      <c r="L4" s="1108"/>
      <c r="M4" s="1108"/>
      <c r="N4" s="1108"/>
      <c r="O4" s="1108"/>
      <c r="P4" s="1108"/>
      <c r="Q4" s="1108"/>
      <c r="R4" s="1108"/>
      <c r="S4" s="1108"/>
      <c r="T4" s="1108"/>
      <c r="U4" s="1108"/>
    </row>
    <row r="5" spans="1:23" ht="24.75" customHeight="1">
      <c r="A5" s="1060" t="s">
        <v>7</v>
      </c>
      <c r="B5" s="1060" t="s">
        <v>89</v>
      </c>
      <c r="C5" s="1060" t="s">
        <v>90</v>
      </c>
      <c r="D5" s="1061" t="s">
        <v>143</v>
      </c>
      <c r="E5" s="1061" t="s">
        <v>144</v>
      </c>
      <c r="F5" s="1061"/>
      <c r="G5" s="1060" t="s">
        <v>744</v>
      </c>
      <c r="H5" s="1061" t="s">
        <v>77</v>
      </c>
      <c r="I5" s="1061" t="s">
        <v>770</v>
      </c>
      <c r="J5" s="1061"/>
      <c r="K5" s="1061"/>
      <c r="L5" s="1061"/>
      <c r="M5" s="1061"/>
      <c r="N5" s="1061"/>
      <c r="O5" s="1061"/>
      <c r="P5" s="1061"/>
      <c r="Q5" s="1061"/>
      <c r="R5" s="1061"/>
      <c r="S5" s="1089" t="s">
        <v>12</v>
      </c>
      <c r="T5" s="1089"/>
      <c r="U5" s="1089"/>
      <c r="V5" s="1109" t="s">
        <v>15</v>
      </c>
    </row>
    <row r="6" spans="1:23" ht="23.25" customHeight="1">
      <c r="A6" s="1060"/>
      <c r="B6" s="1060"/>
      <c r="C6" s="1060"/>
      <c r="D6" s="1061"/>
      <c r="E6" s="1061" t="s">
        <v>146</v>
      </c>
      <c r="F6" s="1061" t="s">
        <v>14</v>
      </c>
      <c r="G6" s="1060"/>
      <c r="H6" s="1061"/>
      <c r="I6" s="1060" t="s">
        <v>745</v>
      </c>
      <c r="J6" s="1060" t="s">
        <v>746</v>
      </c>
      <c r="K6" s="1060" t="s">
        <v>747</v>
      </c>
      <c r="L6" s="1060" t="s">
        <v>748</v>
      </c>
      <c r="M6" s="1060" t="s">
        <v>749</v>
      </c>
      <c r="N6" s="1060" t="s">
        <v>750</v>
      </c>
      <c r="O6" s="1060" t="s">
        <v>751</v>
      </c>
      <c r="P6" s="1060" t="s">
        <v>752</v>
      </c>
      <c r="Q6" s="1060" t="s">
        <v>753</v>
      </c>
      <c r="R6" s="1060" t="s">
        <v>754</v>
      </c>
      <c r="S6" s="1060" t="s">
        <v>78</v>
      </c>
      <c r="T6" s="1058" t="s">
        <v>79</v>
      </c>
      <c r="U6" s="1058" t="s">
        <v>91</v>
      </c>
      <c r="V6" s="1109"/>
    </row>
    <row r="7" spans="1:23" ht="50.25" customHeight="1">
      <c r="A7" s="1060"/>
      <c r="B7" s="1060"/>
      <c r="C7" s="1060"/>
      <c r="D7" s="1061"/>
      <c r="E7" s="1061"/>
      <c r="F7" s="1061"/>
      <c r="G7" s="1060"/>
      <c r="H7" s="1061"/>
      <c r="I7" s="1060" t="s">
        <v>745</v>
      </c>
      <c r="J7" s="1060" t="s">
        <v>746</v>
      </c>
      <c r="K7" s="1060" t="s">
        <v>747</v>
      </c>
      <c r="L7" s="1060" t="s">
        <v>748</v>
      </c>
      <c r="M7" s="1060" t="s">
        <v>749</v>
      </c>
      <c r="N7" s="1060" t="s">
        <v>750</v>
      </c>
      <c r="O7" s="1060" t="s">
        <v>751</v>
      </c>
      <c r="P7" s="1060" t="s">
        <v>752</v>
      </c>
      <c r="Q7" s="1060" t="s">
        <v>753</v>
      </c>
      <c r="R7" s="1060" t="s">
        <v>754</v>
      </c>
      <c r="S7" s="1060"/>
      <c r="T7" s="1058"/>
      <c r="U7" s="1058"/>
      <c r="V7" s="1109"/>
    </row>
    <row r="8" spans="1:23" ht="24" customHeight="1">
      <c r="A8" s="305" t="s">
        <v>431</v>
      </c>
      <c r="B8" s="306" t="s">
        <v>603</v>
      </c>
      <c r="C8" s="305"/>
      <c r="D8" s="307"/>
      <c r="E8" s="307"/>
      <c r="F8" s="307"/>
      <c r="G8" s="307"/>
      <c r="H8" s="307"/>
      <c r="I8" s="307"/>
      <c r="J8" s="307"/>
      <c r="K8" s="307"/>
      <c r="L8" s="307"/>
      <c r="M8" s="307"/>
      <c r="N8" s="307"/>
      <c r="O8" s="307"/>
      <c r="P8" s="307"/>
      <c r="Q8" s="307"/>
      <c r="R8" s="307"/>
      <c r="S8" s="308"/>
      <c r="T8" s="308"/>
      <c r="U8" s="308"/>
      <c r="V8" s="309"/>
    </row>
    <row r="9" spans="1:23" ht="22.5" customHeight="1">
      <c r="A9" s="105" t="s">
        <v>92</v>
      </c>
      <c r="B9" s="310" t="s">
        <v>604</v>
      </c>
      <c r="C9" s="106"/>
      <c r="D9" s="311"/>
      <c r="E9" s="311"/>
      <c r="F9" s="311"/>
      <c r="G9" s="311"/>
      <c r="H9" s="311"/>
      <c r="I9" s="311"/>
      <c r="J9" s="311"/>
      <c r="K9" s="311"/>
      <c r="L9" s="311"/>
      <c r="M9" s="311"/>
      <c r="N9" s="311"/>
      <c r="O9" s="311"/>
      <c r="P9" s="311"/>
      <c r="Q9" s="311"/>
      <c r="R9" s="311"/>
      <c r="S9" s="312"/>
      <c r="T9" s="312"/>
      <c r="U9" s="312"/>
      <c r="V9" s="313"/>
    </row>
    <row r="10" spans="1:23" s="125" customFormat="1" ht="21.75" customHeight="1">
      <c r="A10" s="105">
        <v>1</v>
      </c>
      <c r="B10" s="314" t="s">
        <v>605</v>
      </c>
      <c r="C10" s="315"/>
      <c r="D10" s="316"/>
      <c r="E10" s="316"/>
      <c r="F10" s="316"/>
      <c r="G10" s="316"/>
      <c r="H10" s="316"/>
      <c r="I10" s="316"/>
      <c r="J10" s="316"/>
      <c r="K10" s="316"/>
      <c r="L10" s="316"/>
      <c r="M10" s="316"/>
      <c r="N10" s="316"/>
      <c r="O10" s="316"/>
      <c r="P10" s="316"/>
      <c r="Q10" s="316"/>
      <c r="R10" s="316"/>
      <c r="S10" s="317"/>
      <c r="T10" s="317"/>
      <c r="U10" s="317"/>
      <c r="V10" s="318"/>
    </row>
    <row r="11" spans="1:23" s="126" customFormat="1" ht="27.75" customHeight="1">
      <c r="A11" s="319" t="s">
        <v>21</v>
      </c>
      <c r="B11" s="320" t="s">
        <v>606</v>
      </c>
      <c r="C11" s="321" t="s">
        <v>607</v>
      </c>
      <c r="D11" s="322">
        <v>55</v>
      </c>
      <c r="E11" s="323">
        <v>50</v>
      </c>
      <c r="F11" s="322">
        <v>50</v>
      </c>
      <c r="G11" s="322">
        <v>50</v>
      </c>
      <c r="H11" s="322">
        <v>50</v>
      </c>
      <c r="I11" s="322">
        <v>2</v>
      </c>
      <c r="J11" s="322">
        <v>9</v>
      </c>
      <c r="K11" s="322">
        <v>2</v>
      </c>
      <c r="L11" s="322">
        <v>2</v>
      </c>
      <c r="M11" s="322">
        <v>2</v>
      </c>
      <c r="N11" s="322">
        <v>6</v>
      </c>
      <c r="O11" s="322">
        <v>10</v>
      </c>
      <c r="P11" s="322">
        <v>3</v>
      </c>
      <c r="Q11" s="322">
        <v>9</v>
      </c>
      <c r="R11" s="322">
        <v>5</v>
      </c>
      <c r="S11" s="324">
        <f>F11/D11</f>
        <v>0.90909090909090906</v>
      </c>
      <c r="T11" s="325">
        <f>F11/E11</f>
        <v>1</v>
      </c>
      <c r="U11" s="217">
        <f>H11/F11</f>
        <v>1</v>
      </c>
      <c r="V11" s="326"/>
      <c r="W11" s="938">
        <f>G11-H11</f>
        <v>0</v>
      </c>
    </row>
    <row r="12" spans="1:23" s="126" customFormat="1" ht="27.75" customHeight="1">
      <c r="A12" s="106"/>
      <c r="B12" s="320" t="s">
        <v>608</v>
      </c>
      <c r="C12" s="321" t="s">
        <v>607</v>
      </c>
      <c r="D12" s="322">
        <v>55</v>
      </c>
      <c r="E12" s="323">
        <v>50</v>
      </c>
      <c r="F12" s="322">
        <v>50</v>
      </c>
      <c r="G12" s="322">
        <v>50</v>
      </c>
      <c r="H12" s="322">
        <v>50</v>
      </c>
      <c r="I12" s="322">
        <v>2</v>
      </c>
      <c r="J12" s="322">
        <v>9</v>
      </c>
      <c r="K12" s="322">
        <v>2</v>
      </c>
      <c r="L12" s="322">
        <v>2</v>
      </c>
      <c r="M12" s="322">
        <v>2</v>
      </c>
      <c r="N12" s="322">
        <v>6</v>
      </c>
      <c r="O12" s="322">
        <v>10</v>
      </c>
      <c r="P12" s="322">
        <v>3</v>
      </c>
      <c r="Q12" s="322">
        <v>9</v>
      </c>
      <c r="R12" s="322">
        <v>5</v>
      </c>
      <c r="S12" s="324">
        <f t="shared" ref="S12:S63" si="0">F12/D12</f>
        <v>0.90909090909090906</v>
      </c>
      <c r="T12" s="325">
        <f>F12/E12</f>
        <v>1</v>
      </c>
      <c r="U12" s="217">
        <f>H12/F12</f>
        <v>1</v>
      </c>
      <c r="V12" s="326"/>
      <c r="W12" s="938">
        <f t="shared" ref="W12:W63" si="1">G12-H12</f>
        <v>0</v>
      </c>
    </row>
    <row r="13" spans="1:23" s="126" customFormat="1" ht="26.25" customHeight="1">
      <c r="A13" s="106"/>
      <c r="B13" s="320" t="s">
        <v>609</v>
      </c>
      <c r="C13" s="321" t="s">
        <v>607</v>
      </c>
      <c r="D13" s="322"/>
      <c r="E13" s="228">
        <v>0</v>
      </c>
      <c r="F13" s="322"/>
      <c r="G13" s="322"/>
      <c r="H13" s="322"/>
      <c r="I13" s="322"/>
      <c r="J13" s="322"/>
      <c r="K13" s="322"/>
      <c r="L13" s="322"/>
      <c r="M13" s="322"/>
      <c r="N13" s="322"/>
      <c r="O13" s="322"/>
      <c r="P13" s="322"/>
      <c r="Q13" s="322"/>
      <c r="R13" s="322"/>
      <c r="S13" s="217"/>
      <c r="T13" s="325"/>
      <c r="U13" s="217"/>
      <c r="V13" s="326"/>
      <c r="W13" s="938">
        <f t="shared" si="1"/>
        <v>0</v>
      </c>
    </row>
    <row r="14" spans="1:23" s="126" customFormat="1" ht="27.75" customHeight="1">
      <c r="A14" s="105">
        <v>2</v>
      </c>
      <c r="B14" s="314" t="s">
        <v>610</v>
      </c>
      <c r="C14" s="321"/>
      <c r="D14" s="311"/>
      <c r="E14" s="316"/>
      <c r="F14" s="311"/>
      <c r="G14" s="311"/>
      <c r="H14" s="311"/>
      <c r="I14" s="311"/>
      <c r="J14" s="311"/>
      <c r="K14" s="311"/>
      <c r="L14" s="311"/>
      <c r="M14" s="311"/>
      <c r="N14" s="311"/>
      <c r="O14" s="311"/>
      <c r="P14" s="311"/>
      <c r="Q14" s="311"/>
      <c r="R14" s="311"/>
      <c r="S14" s="317"/>
      <c r="T14" s="325"/>
      <c r="U14" s="217"/>
      <c r="V14" s="326"/>
      <c r="W14" s="939">
        <f t="shared" si="1"/>
        <v>0</v>
      </c>
    </row>
    <row r="15" spans="1:23" s="126" customFormat="1" ht="27.75" customHeight="1">
      <c r="A15" s="319" t="s">
        <v>21</v>
      </c>
      <c r="B15" s="320" t="s">
        <v>611</v>
      </c>
      <c r="C15" s="321" t="s">
        <v>430</v>
      </c>
      <c r="D15" s="322"/>
      <c r="E15" s="322"/>
      <c r="F15" s="322"/>
      <c r="G15" s="322">
        <v>0</v>
      </c>
      <c r="H15" s="322"/>
      <c r="I15" s="322"/>
      <c r="J15" s="322"/>
      <c r="K15" s="322"/>
      <c r="L15" s="322"/>
      <c r="M15" s="322"/>
      <c r="N15" s="322"/>
      <c r="O15" s="322"/>
      <c r="P15" s="322"/>
      <c r="Q15" s="322"/>
      <c r="R15" s="322"/>
      <c r="S15" s="325"/>
      <c r="T15" s="325"/>
      <c r="U15" s="217"/>
      <c r="V15" s="326"/>
      <c r="W15" s="938">
        <f t="shared" si="1"/>
        <v>0</v>
      </c>
    </row>
    <row r="16" spans="1:23" s="126" customFormat="1" ht="27.75" customHeight="1">
      <c r="A16" s="319" t="s">
        <v>21</v>
      </c>
      <c r="B16" s="320" t="s">
        <v>612</v>
      </c>
      <c r="C16" s="321" t="s">
        <v>607</v>
      </c>
      <c r="D16" s="322">
        <v>8</v>
      </c>
      <c r="E16" s="323">
        <v>8</v>
      </c>
      <c r="F16" s="322">
        <v>8</v>
      </c>
      <c r="G16" s="322">
        <v>8</v>
      </c>
      <c r="H16" s="322">
        <v>8</v>
      </c>
      <c r="I16" s="322">
        <v>1</v>
      </c>
      <c r="J16" s="322">
        <v>1</v>
      </c>
      <c r="K16" s="322"/>
      <c r="L16" s="322"/>
      <c r="M16" s="322">
        <v>1</v>
      </c>
      <c r="N16" s="322">
        <v>1</v>
      </c>
      <c r="O16" s="322">
        <v>1</v>
      </c>
      <c r="P16" s="322">
        <v>1</v>
      </c>
      <c r="Q16" s="322">
        <v>1</v>
      </c>
      <c r="R16" s="322">
        <v>1</v>
      </c>
      <c r="S16" s="324">
        <f t="shared" si="0"/>
        <v>1</v>
      </c>
      <c r="T16" s="325">
        <f>F16/E16</f>
        <v>1</v>
      </c>
      <c r="U16" s="217">
        <f>H16/F16</f>
        <v>1</v>
      </c>
      <c r="V16" s="326"/>
      <c r="W16" s="938">
        <f t="shared" si="1"/>
        <v>0</v>
      </c>
    </row>
    <row r="17" spans="1:23" s="126" customFormat="1" ht="27.75" customHeight="1">
      <c r="A17" s="106"/>
      <c r="B17" s="320" t="s">
        <v>613</v>
      </c>
      <c r="C17" s="321" t="s">
        <v>607</v>
      </c>
      <c r="D17" s="322">
        <v>8</v>
      </c>
      <c r="E17" s="323">
        <v>8</v>
      </c>
      <c r="F17" s="322">
        <v>8</v>
      </c>
      <c r="G17" s="322">
        <v>8</v>
      </c>
      <c r="H17" s="322">
        <v>8</v>
      </c>
      <c r="I17" s="322">
        <v>1</v>
      </c>
      <c r="J17" s="322">
        <v>1</v>
      </c>
      <c r="K17" s="322"/>
      <c r="L17" s="322"/>
      <c r="M17" s="322">
        <v>1</v>
      </c>
      <c r="N17" s="322">
        <v>1</v>
      </c>
      <c r="O17" s="322">
        <v>1</v>
      </c>
      <c r="P17" s="322">
        <v>1</v>
      </c>
      <c r="Q17" s="322">
        <v>1</v>
      </c>
      <c r="R17" s="322">
        <v>1</v>
      </c>
      <c r="S17" s="324">
        <f>F17/D17</f>
        <v>1</v>
      </c>
      <c r="T17" s="325">
        <f>F17/E17</f>
        <v>1</v>
      </c>
      <c r="U17" s="217">
        <f>H17/F17</f>
        <v>1</v>
      </c>
      <c r="V17" s="326"/>
      <c r="W17" s="938">
        <f t="shared" si="1"/>
        <v>0</v>
      </c>
    </row>
    <row r="18" spans="1:23" s="126" customFormat="1" ht="28.5" customHeight="1">
      <c r="A18" s="105">
        <v>3</v>
      </c>
      <c r="B18" s="314" t="s">
        <v>614</v>
      </c>
      <c r="C18" s="321"/>
      <c r="D18" s="327"/>
      <c r="E18" s="323"/>
      <c r="F18" s="327"/>
      <c r="G18" s="327"/>
      <c r="H18" s="327"/>
      <c r="I18" s="327"/>
      <c r="J18" s="327"/>
      <c r="K18" s="327"/>
      <c r="L18" s="327"/>
      <c r="M18" s="327"/>
      <c r="N18" s="327"/>
      <c r="O18" s="327"/>
      <c r="P18" s="327"/>
      <c r="Q18" s="327"/>
      <c r="R18" s="327"/>
      <c r="S18" s="324"/>
      <c r="T18" s="325"/>
      <c r="U18" s="217"/>
      <c r="V18" s="326"/>
      <c r="W18" s="940">
        <f t="shared" si="1"/>
        <v>0</v>
      </c>
    </row>
    <row r="19" spans="1:23" s="126" customFormat="1" ht="38.25" customHeight="1">
      <c r="A19" s="106"/>
      <c r="B19" s="320" t="s">
        <v>615</v>
      </c>
      <c r="C19" s="321" t="s">
        <v>607</v>
      </c>
      <c r="D19" s="327"/>
      <c r="E19" s="323">
        <v>20</v>
      </c>
      <c r="F19" s="327">
        <v>20</v>
      </c>
      <c r="G19" s="327">
        <f t="shared" ref="G19" si="2">+G20+G21</f>
        <v>30</v>
      </c>
      <c r="H19" s="327">
        <v>30</v>
      </c>
      <c r="I19" s="327"/>
      <c r="J19" s="327"/>
      <c r="K19" s="327"/>
      <c r="L19" s="327"/>
      <c r="M19" s="327"/>
      <c r="N19" s="327"/>
      <c r="O19" s="327"/>
      <c r="P19" s="327"/>
      <c r="Q19" s="327"/>
      <c r="R19" s="327"/>
      <c r="S19" s="324"/>
      <c r="T19" s="325">
        <f>F19/E19</f>
        <v>1</v>
      </c>
      <c r="U19" s="217">
        <f>H19/F19</f>
        <v>1.5</v>
      </c>
      <c r="V19" s="326"/>
      <c r="W19" s="941">
        <f t="shared" si="1"/>
        <v>0</v>
      </c>
    </row>
    <row r="20" spans="1:23" s="126" customFormat="1" ht="25.5" customHeight="1">
      <c r="A20" s="106"/>
      <c r="B20" s="320" t="s">
        <v>616</v>
      </c>
      <c r="C20" s="321" t="s">
        <v>607</v>
      </c>
      <c r="D20" s="327"/>
      <c r="E20" s="323">
        <v>10</v>
      </c>
      <c r="F20" s="327">
        <v>10</v>
      </c>
      <c r="G20" s="327">
        <v>10</v>
      </c>
      <c r="H20" s="327">
        <v>10</v>
      </c>
      <c r="I20" s="327">
        <v>1</v>
      </c>
      <c r="J20" s="327">
        <v>1</v>
      </c>
      <c r="K20" s="327">
        <v>1</v>
      </c>
      <c r="L20" s="327">
        <v>1</v>
      </c>
      <c r="M20" s="327">
        <v>1</v>
      </c>
      <c r="N20" s="327">
        <v>1</v>
      </c>
      <c r="O20" s="327">
        <v>1</v>
      </c>
      <c r="P20" s="327">
        <v>1</v>
      </c>
      <c r="Q20" s="327">
        <v>1</v>
      </c>
      <c r="R20" s="327">
        <v>1</v>
      </c>
      <c r="S20" s="324"/>
      <c r="T20" s="325">
        <f>F20/E20</f>
        <v>1</v>
      </c>
      <c r="U20" s="217">
        <f>H20/F20</f>
        <v>1</v>
      </c>
      <c r="V20" s="326"/>
      <c r="W20" s="941">
        <f t="shared" si="1"/>
        <v>0</v>
      </c>
    </row>
    <row r="21" spans="1:23" s="135" customFormat="1" ht="25.5" customHeight="1">
      <c r="A21" s="1038"/>
      <c r="B21" s="1039" t="s">
        <v>617</v>
      </c>
      <c r="C21" s="1040" t="s">
        <v>607</v>
      </c>
      <c r="D21" s="903"/>
      <c r="E21" s="902">
        <v>10</v>
      </c>
      <c r="F21" s="903">
        <v>10</v>
      </c>
      <c r="G21" s="903">
        <v>20</v>
      </c>
      <c r="H21" s="903">
        <v>20</v>
      </c>
      <c r="I21" s="903">
        <v>10</v>
      </c>
      <c r="J21" s="903">
        <v>10</v>
      </c>
      <c r="K21" s="903"/>
      <c r="L21" s="903"/>
      <c r="M21" s="903"/>
      <c r="N21" s="903"/>
      <c r="O21" s="903"/>
      <c r="P21" s="903"/>
      <c r="Q21" s="903"/>
      <c r="R21" s="903"/>
      <c r="S21" s="1041"/>
      <c r="T21" s="1041">
        <f>F21/E21</f>
        <v>1</v>
      </c>
      <c r="U21" s="1042">
        <f>H21/F21</f>
        <v>2</v>
      </c>
      <c r="V21" s="721"/>
      <c r="W21" s="1043">
        <f t="shared" si="1"/>
        <v>0</v>
      </c>
    </row>
    <row r="22" spans="1:23" s="126" customFormat="1" ht="27" customHeight="1">
      <c r="A22" s="105">
        <v>4</v>
      </c>
      <c r="B22" s="314" t="s">
        <v>618</v>
      </c>
      <c r="C22" s="321"/>
      <c r="D22" s="311"/>
      <c r="E22" s="316"/>
      <c r="F22" s="311"/>
      <c r="G22" s="311"/>
      <c r="H22" s="311"/>
      <c r="I22" s="311"/>
      <c r="J22" s="311"/>
      <c r="K22" s="311"/>
      <c r="L22" s="311"/>
      <c r="M22" s="311"/>
      <c r="N22" s="311"/>
      <c r="O22" s="311"/>
      <c r="P22" s="311"/>
      <c r="Q22" s="311"/>
      <c r="R22" s="311"/>
      <c r="S22" s="317"/>
      <c r="T22" s="217"/>
      <c r="U22" s="217"/>
      <c r="V22" s="326"/>
      <c r="W22" s="939">
        <f t="shared" si="1"/>
        <v>0</v>
      </c>
    </row>
    <row r="23" spans="1:23" s="126" customFormat="1" ht="26.25" customHeight="1">
      <c r="A23" s="319" t="s">
        <v>21</v>
      </c>
      <c r="B23" s="320" t="s">
        <v>619</v>
      </c>
      <c r="C23" s="321" t="s">
        <v>620</v>
      </c>
      <c r="D23" s="322"/>
      <c r="E23" s="322"/>
      <c r="F23" s="322"/>
      <c r="G23" s="322">
        <v>1</v>
      </c>
      <c r="H23" s="322">
        <v>1</v>
      </c>
      <c r="I23" s="322"/>
      <c r="J23" s="322"/>
      <c r="K23" s="322"/>
      <c r="L23" s="322"/>
      <c r="M23" s="322"/>
      <c r="N23" s="322"/>
      <c r="O23" s="322"/>
      <c r="P23" s="322"/>
      <c r="Q23" s="322"/>
      <c r="R23" s="322"/>
      <c r="S23" s="325"/>
      <c r="T23" s="325"/>
      <c r="U23" s="217"/>
      <c r="V23" s="326"/>
      <c r="W23" s="938">
        <f t="shared" si="1"/>
        <v>0</v>
      </c>
    </row>
    <row r="24" spans="1:23" s="126" customFormat="1" ht="26.25" customHeight="1">
      <c r="A24" s="319" t="s">
        <v>21</v>
      </c>
      <c r="B24" s="320" t="s">
        <v>621</v>
      </c>
      <c r="C24" s="321" t="s">
        <v>607</v>
      </c>
      <c r="D24" s="328"/>
      <c r="E24" s="836"/>
      <c r="F24" s="328"/>
      <c r="G24" s="328">
        <f t="shared" ref="G24" si="3">G25+G26</f>
        <v>72</v>
      </c>
      <c r="H24" s="328">
        <v>72</v>
      </c>
      <c r="I24" s="328">
        <f>I25+I26</f>
        <v>7</v>
      </c>
      <c r="J24" s="328">
        <f t="shared" ref="J24:R24" si="4">J25+J26</f>
        <v>8</v>
      </c>
      <c r="K24" s="328">
        <f t="shared" si="4"/>
        <v>10</v>
      </c>
      <c r="L24" s="328">
        <f t="shared" si="4"/>
        <v>6</v>
      </c>
      <c r="M24" s="328">
        <f t="shared" si="4"/>
        <v>6</v>
      </c>
      <c r="N24" s="328">
        <f t="shared" si="4"/>
        <v>6</v>
      </c>
      <c r="O24" s="328">
        <f t="shared" si="4"/>
        <v>12</v>
      </c>
      <c r="P24" s="328">
        <f t="shared" si="4"/>
        <v>4</v>
      </c>
      <c r="Q24" s="328">
        <f t="shared" si="4"/>
        <v>7</v>
      </c>
      <c r="R24" s="328">
        <f t="shared" si="4"/>
        <v>6</v>
      </c>
      <c r="S24" s="329"/>
      <c r="T24" s="325"/>
      <c r="U24" s="217"/>
      <c r="V24" s="326"/>
      <c r="W24" s="942">
        <f t="shared" si="1"/>
        <v>0</v>
      </c>
    </row>
    <row r="25" spans="1:23" s="126" customFormat="1" ht="26.25" customHeight="1">
      <c r="A25" s="106"/>
      <c r="B25" s="320" t="s">
        <v>622</v>
      </c>
      <c r="C25" s="321" t="s">
        <v>607</v>
      </c>
      <c r="D25" s="330">
        <v>12</v>
      </c>
      <c r="E25" s="323">
        <v>12</v>
      </c>
      <c r="F25" s="330">
        <v>12</v>
      </c>
      <c r="G25" s="330">
        <v>12</v>
      </c>
      <c r="H25" s="330">
        <v>12</v>
      </c>
      <c r="I25" s="330">
        <v>1</v>
      </c>
      <c r="J25" s="330">
        <v>1</v>
      </c>
      <c r="K25" s="330">
        <v>1</v>
      </c>
      <c r="L25" s="330">
        <v>1</v>
      </c>
      <c r="M25" s="330">
        <v>1</v>
      </c>
      <c r="N25" s="330">
        <v>1</v>
      </c>
      <c r="O25" s="330">
        <v>2</v>
      </c>
      <c r="P25" s="330">
        <v>1</v>
      </c>
      <c r="Q25" s="330">
        <v>2</v>
      </c>
      <c r="R25" s="330">
        <v>1</v>
      </c>
      <c r="S25" s="324">
        <f>F25/D25</f>
        <v>1</v>
      </c>
      <c r="T25" s="325">
        <f>F25/E25</f>
        <v>1</v>
      </c>
      <c r="U25" s="217">
        <f>H25/F25</f>
        <v>1</v>
      </c>
      <c r="V25" s="326"/>
      <c r="W25" s="943">
        <f t="shared" si="1"/>
        <v>0</v>
      </c>
    </row>
    <row r="26" spans="1:23" s="126" customFormat="1" ht="26.25" customHeight="1">
      <c r="A26" s="106"/>
      <c r="B26" s="320" t="s">
        <v>623</v>
      </c>
      <c r="C26" s="321" t="s">
        <v>607</v>
      </c>
      <c r="D26" s="330">
        <v>45</v>
      </c>
      <c r="E26" s="322">
        <v>60</v>
      </c>
      <c r="F26" s="330">
        <v>60</v>
      </c>
      <c r="G26" s="330">
        <v>60</v>
      </c>
      <c r="H26" s="330">
        <v>60</v>
      </c>
      <c r="I26" s="330">
        <v>6</v>
      </c>
      <c r="J26" s="330">
        <v>7</v>
      </c>
      <c r="K26" s="330">
        <v>9</v>
      </c>
      <c r="L26" s="330">
        <v>5</v>
      </c>
      <c r="M26" s="330">
        <v>5</v>
      </c>
      <c r="N26" s="330">
        <v>5</v>
      </c>
      <c r="O26" s="330">
        <v>10</v>
      </c>
      <c r="P26" s="330">
        <v>3</v>
      </c>
      <c r="Q26" s="330">
        <v>5</v>
      </c>
      <c r="R26" s="330">
        <v>5</v>
      </c>
      <c r="S26" s="325">
        <f>F26/D26</f>
        <v>1.3333333333333333</v>
      </c>
      <c r="T26" s="325">
        <f>F26/E26</f>
        <v>1</v>
      </c>
      <c r="U26" s="217">
        <f>H26/F26</f>
        <v>1</v>
      </c>
      <c r="V26" s="326"/>
      <c r="W26" s="943">
        <f t="shared" si="1"/>
        <v>0</v>
      </c>
    </row>
    <row r="27" spans="1:23" s="126" customFormat="1" ht="41.25" customHeight="1">
      <c r="A27" s="105">
        <v>5</v>
      </c>
      <c r="B27" s="314" t="s">
        <v>624</v>
      </c>
      <c r="C27" s="321"/>
      <c r="D27" s="331"/>
      <c r="E27" s="322"/>
      <c r="F27" s="331"/>
      <c r="G27" s="331"/>
      <c r="H27" s="331"/>
      <c r="I27" s="331"/>
      <c r="J27" s="331"/>
      <c r="K27" s="331"/>
      <c r="L27" s="331"/>
      <c r="M27" s="331"/>
      <c r="N27" s="331"/>
      <c r="O27" s="331"/>
      <c r="P27" s="331"/>
      <c r="Q27" s="331"/>
      <c r="R27" s="331"/>
      <c r="S27" s="325"/>
      <c r="T27" s="217"/>
      <c r="U27" s="217"/>
      <c r="V27" s="326"/>
      <c r="W27" s="944">
        <f t="shared" si="1"/>
        <v>0</v>
      </c>
    </row>
    <row r="28" spans="1:23" s="126" customFormat="1" ht="36.75" customHeight="1">
      <c r="A28" s="319" t="s">
        <v>21</v>
      </c>
      <c r="B28" s="320" t="s">
        <v>625</v>
      </c>
      <c r="C28" s="321" t="s">
        <v>626</v>
      </c>
      <c r="D28" s="330">
        <v>93</v>
      </c>
      <c r="E28" s="328">
        <v>93</v>
      </c>
      <c r="F28" s="330">
        <v>93</v>
      </c>
      <c r="G28" s="330">
        <v>93</v>
      </c>
      <c r="H28" s="330">
        <v>93</v>
      </c>
      <c r="I28" s="330">
        <v>6</v>
      </c>
      <c r="J28" s="330">
        <v>9</v>
      </c>
      <c r="K28" s="330">
        <v>19</v>
      </c>
      <c r="L28" s="330">
        <v>5</v>
      </c>
      <c r="M28" s="330">
        <v>14</v>
      </c>
      <c r="N28" s="330">
        <v>6</v>
      </c>
      <c r="O28" s="330">
        <v>16</v>
      </c>
      <c r="P28" s="330">
        <v>3</v>
      </c>
      <c r="Q28" s="330">
        <v>6</v>
      </c>
      <c r="R28" s="330">
        <v>9</v>
      </c>
      <c r="S28" s="332">
        <f t="shared" si="0"/>
        <v>1</v>
      </c>
      <c r="T28" s="325">
        <f>F28/E28</f>
        <v>1</v>
      </c>
      <c r="U28" s="217">
        <f>H28/F28</f>
        <v>1</v>
      </c>
      <c r="V28" s="326"/>
      <c r="W28" s="943">
        <f t="shared" si="1"/>
        <v>0</v>
      </c>
    </row>
    <row r="29" spans="1:23" s="126" customFormat="1" ht="36.75" customHeight="1">
      <c r="A29" s="106"/>
      <c r="B29" s="320" t="s">
        <v>627</v>
      </c>
      <c r="C29" s="321" t="s">
        <v>626</v>
      </c>
      <c r="D29" s="330">
        <v>80</v>
      </c>
      <c r="E29" s="328">
        <v>77</v>
      </c>
      <c r="F29" s="330">
        <v>79</v>
      </c>
      <c r="G29" s="330">
        <v>75</v>
      </c>
      <c r="H29" s="330">
        <v>77</v>
      </c>
      <c r="I29" s="330">
        <v>6</v>
      </c>
      <c r="J29" s="330">
        <v>7</v>
      </c>
      <c r="K29" s="330">
        <v>15</v>
      </c>
      <c r="L29" s="330">
        <v>4</v>
      </c>
      <c r="M29" s="330">
        <v>12</v>
      </c>
      <c r="N29" s="330">
        <v>6</v>
      </c>
      <c r="O29" s="330">
        <v>12</v>
      </c>
      <c r="P29" s="330">
        <v>3</v>
      </c>
      <c r="Q29" s="330">
        <v>5</v>
      </c>
      <c r="R29" s="330">
        <v>7</v>
      </c>
      <c r="S29" s="332">
        <f t="shared" si="0"/>
        <v>0.98750000000000004</v>
      </c>
      <c r="T29" s="325">
        <f>F29/E29</f>
        <v>1.025974025974026</v>
      </c>
      <c r="U29" s="217">
        <f>H29/F29</f>
        <v>0.97468354430379744</v>
      </c>
      <c r="V29" s="326"/>
      <c r="W29" s="943">
        <f t="shared" si="1"/>
        <v>-2</v>
      </c>
    </row>
    <row r="30" spans="1:23" s="126" customFormat="1" ht="35.1" customHeight="1">
      <c r="A30" s="319" t="s">
        <v>21</v>
      </c>
      <c r="B30" s="320" t="s">
        <v>716</v>
      </c>
      <c r="C30" s="321" t="s">
        <v>8</v>
      </c>
      <c r="D30" s="229">
        <v>86.02</v>
      </c>
      <c r="E30" s="229">
        <v>82.8</v>
      </c>
      <c r="F30" s="229">
        <f>F29/F28%</f>
        <v>84.946236559139777</v>
      </c>
      <c r="G30" s="229">
        <v>80.599999999999994</v>
      </c>
      <c r="H30" s="229">
        <v>82.8</v>
      </c>
      <c r="I30" s="229">
        <v>100</v>
      </c>
      <c r="J30" s="229">
        <f>J29/J28*100</f>
        <v>77.777777777777786</v>
      </c>
      <c r="K30" s="781">
        <f>K29/K28*100</f>
        <v>78.94736842105263</v>
      </c>
      <c r="L30" s="229">
        <v>80</v>
      </c>
      <c r="M30" s="781">
        <f>M29/M28*100</f>
        <v>85.714285714285708</v>
      </c>
      <c r="N30" s="229">
        <v>100</v>
      </c>
      <c r="O30" s="781">
        <f>O29/O28*100</f>
        <v>75</v>
      </c>
      <c r="P30" s="229">
        <v>100</v>
      </c>
      <c r="Q30" s="229">
        <f>Q29/Q28*100</f>
        <v>83.333333333333343</v>
      </c>
      <c r="R30" s="781">
        <f>R29/R28*100</f>
        <v>77.777777777777786</v>
      </c>
      <c r="S30" s="297">
        <f>F30-D30</f>
        <v>-1.073763440860219</v>
      </c>
      <c r="T30" s="229">
        <f>F30-E30</f>
        <v>2.1462365591397798</v>
      </c>
      <c r="U30" s="229">
        <f>H30-F30</f>
        <v>-2.1462365591397798</v>
      </c>
      <c r="V30" s="326"/>
      <c r="W30" s="929">
        <f t="shared" si="1"/>
        <v>-2.2000000000000028</v>
      </c>
    </row>
    <row r="31" spans="1:23" s="126" customFormat="1" ht="25.5" customHeight="1">
      <c r="A31" s="319" t="s">
        <v>21</v>
      </c>
      <c r="B31" s="320" t="s">
        <v>628</v>
      </c>
      <c r="C31" s="321" t="s">
        <v>250</v>
      </c>
      <c r="D31" s="330">
        <v>12228</v>
      </c>
      <c r="E31" s="330">
        <v>12473</v>
      </c>
      <c r="F31" s="330">
        <v>13149</v>
      </c>
      <c r="G31" s="330">
        <v>12451</v>
      </c>
      <c r="H31" s="330">
        <v>12632</v>
      </c>
      <c r="I31" s="330">
        <v>1013</v>
      </c>
      <c r="J31" s="330">
        <v>1389</v>
      </c>
      <c r="K31" s="330">
        <v>3550</v>
      </c>
      <c r="L31" s="330">
        <v>880</v>
      </c>
      <c r="M31" s="330">
        <v>1450</v>
      </c>
      <c r="N31" s="330">
        <v>483</v>
      </c>
      <c r="O31" s="330">
        <v>1480</v>
      </c>
      <c r="P31" s="330">
        <v>298</v>
      </c>
      <c r="Q31" s="330">
        <v>645</v>
      </c>
      <c r="R31" s="330">
        <v>1444</v>
      </c>
      <c r="S31" s="332">
        <f t="shared" si="0"/>
        <v>1.0753189401373895</v>
      </c>
      <c r="T31" s="325">
        <f>F31/E31</f>
        <v>1.0541970656618296</v>
      </c>
      <c r="U31" s="217">
        <f>H31/F31</f>
        <v>0.96068142064035289</v>
      </c>
      <c r="V31" s="326"/>
      <c r="W31" s="943">
        <f t="shared" si="1"/>
        <v>-181</v>
      </c>
    </row>
    <row r="32" spans="1:23" s="126" customFormat="1" ht="27.75" customHeight="1">
      <c r="A32" s="106"/>
      <c r="B32" s="320" t="s">
        <v>629</v>
      </c>
      <c r="C32" s="321" t="s">
        <v>250</v>
      </c>
      <c r="D32" s="330">
        <v>11626</v>
      </c>
      <c r="E32" s="330">
        <v>11743</v>
      </c>
      <c r="F32" s="330">
        <v>11807</v>
      </c>
      <c r="G32" s="330">
        <v>11814</v>
      </c>
      <c r="H32" s="330">
        <v>12032</v>
      </c>
      <c r="I32" s="330">
        <v>1013</v>
      </c>
      <c r="J32" s="330">
        <v>1362</v>
      </c>
      <c r="K32" s="330">
        <v>3295</v>
      </c>
      <c r="L32" s="330">
        <v>825</v>
      </c>
      <c r="M32" s="330">
        <v>1400</v>
      </c>
      <c r="N32" s="330">
        <v>475</v>
      </c>
      <c r="O32" s="330">
        <v>1450</v>
      </c>
      <c r="P32" s="330">
        <v>290</v>
      </c>
      <c r="Q32" s="330">
        <v>640</v>
      </c>
      <c r="R32" s="330">
        <v>1282</v>
      </c>
      <c r="S32" s="332">
        <f t="shared" si="0"/>
        <v>1.0155685532427319</v>
      </c>
      <c r="T32" s="325">
        <f>F32/E32</f>
        <v>1.0054500553521246</v>
      </c>
      <c r="U32" s="217">
        <f>H32/F32</f>
        <v>1.0190564919115779</v>
      </c>
      <c r="V32" s="326"/>
      <c r="W32" s="943">
        <f t="shared" si="1"/>
        <v>-218</v>
      </c>
    </row>
    <row r="33" spans="1:23" s="126" customFormat="1" ht="28.5" customHeight="1">
      <c r="A33" s="319" t="s">
        <v>21</v>
      </c>
      <c r="B33" s="320" t="s">
        <v>717</v>
      </c>
      <c r="C33" s="321" t="s">
        <v>8</v>
      </c>
      <c r="D33" s="229">
        <v>89.1</v>
      </c>
      <c r="E33" s="229">
        <v>88.5</v>
      </c>
      <c r="F33" s="228">
        <f>F32/F31%</f>
        <v>89.793900676857547</v>
      </c>
      <c r="G33" s="229">
        <v>88.9</v>
      </c>
      <c r="H33" s="229">
        <v>88.9</v>
      </c>
      <c r="I33" s="229">
        <v>89.5</v>
      </c>
      <c r="J33" s="229">
        <v>87.5</v>
      </c>
      <c r="K33" s="229">
        <v>89</v>
      </c>
      <c r="L33" s="229">
        <v>88.9</v>
      </c>
      <c r="M33" s="229">
        <v>86.7</v>
      </c>
      <c r="N33" s="229">
        <v>91.1</v>
      </c>
      <c r="O33" s="229">
        <v>91.2</v>
      </c>
      <c r="P33" s="229">
        <v>93.2</v>
      </c>
      <c r="Q33" s="229">
        <f>Q32/715*100</f>
        <v>89.510489510489506</v>
      </c>
      <c r="R33" s="229">
        <v>87.8</v>
      </c>
      <c r="S33" s="297">
        <f>F33-D33</f>
        <v>0.69390067685755241</v>
      </c>
      <c r="T33" s="229">
        <f>F33-E33</f>
        <v>1.2939006768575467</v>
      </c>
      <c r="U33" s="229">
        <f>H33-F33</f>
        <v>-0.89390067685754104</v>
      </c>
      <c r="V33" s="326"/>
      <c r="W33" s="929">
        <f t="shared" si="1"/>
        <v>0</v>
      </c>
    </row>
    <row r="34" spans="1:23" s="126" customFormat="1" ht="37.5" customHeight="1">
      <c r="A34" s="319" t="s">
        <v>630</v>
      </c>
      <c r="B34" s="320" t="s">
        <v>631</v>
      </c>
      <c r="C34" s="321" t="s">
        <v>632</v>
      </c>
      <c r="D34" s="330">
        <v>100</v>
      </c>
      <c r="E34" s="330">
        <v>100</v>
      </c>
      <c r="F34" s="330">
        <v>100</v>
      </c>
      <c r="G34" s="330">
        <v>100</v>
      </c>
      <c r="H34" s="330">
        <v>100</v>
      </c>
      <c r="I34" s="330">
        <v>5</v>
      </c>
      <c r="J34" s="330">
        <v>5</v>
      </c>
      <c r="K34" s="330">
        <v>51</v>
      </c>
      <c r="L34" s="330">
        <v>9</v>
      </c>
      <c r="M34" s="330">
        <v>6</v>
      </c>
      <c r="N34" s="330">
        <v>5</v>
      </c>
      <c r="O34" s="330">
        <v>5</v>
      </c>
      <c r="P34" s="330">
        <v>4</v>
      </c>
      <c r="Q34" s="330">
        <v>5</v>
      </c>
      <c r="R34" s="330">
        <v>5</v>
      </c>
      <c r="S34" s="332">
        <f t="shared" si="0"/>
        <v>1</v>
      </c>
      <c r="T34" s="325">
        <f>F34/E34</f>
        <v>1</v>
      </c>
      <c r="U34" s="217">
        <f>H34/F34</f>
        <v>1</v>
      </c>
      <c r="V34" s="326"/>
      <c r="W34" s="943">
        <f t="shared" si="1"/>
        <v>0</v>
      </c>
    </row>
    <row r="35" spans="1:23" s="126" customFormat="1" ht="39.75" customHeight="1">
      <c r="A35" s="106"/>
      <c r="B35" s="320" t="s">
        <v>633</v>
      </c>
      <c r="C35" s="321" t="s">
        <v>632</v>
      </c>
      <c r="D35" s="330">
        <v>96</v>
      </c>
      <c r="E35" s="330">
        <v>97</v>
      </c>
      <c r="F35" s="330">
        <v>91</v>
      </c>
      <c r="G35" s="330">
        <v>97</v>
      </c>
      <c r="H35" s="330">
        <v>97</v>
      </c>
      <c r="I35" s="330">
        <v>5</v>
      </c>
      <c r="J35" s="330">
        <v>5</v>
      </c>
      <c r="K35" s="330">
        <v>49</v>
      </c>
      <c r="L35" s="330">
        <v>8</v>
      </c>
      <c r="M35" s="330">
        <v>6</v>
      </c>
      <c r="N35" s="330">
        <v>5</v>
      </c>
      <c r="O35" s="330">
        <v>5</v>
      </c>
      <c r="P35" s="330">
        <v>4</v>
      </c>
      <c r="Q35" s="330">
        <v>5</v>
      </c>
      <c r="R35" s="330">
        <v>5</v>
      </c>
      <c r="S35" s="332">
        <f t="shared" si="0"/>
        <v>0.94791666666666663</v>
      </c>
      <c r="T35" s="325">
        <f>F35/E35</f>
        <v>0.93814432989690721</v>
      </c>
      <c r="U35" s="217">
        <f>H35/F35</f>
        <v>1.0659340659340659</v>
      </c>
      <c r="V35" s="326"/>
      <c r="W35" s="943">
        <f t="shared" si="1"/>
        <v>0</v>
      </c>
    </row>
    <row r="36" spans="1:23" s="126" customFormat="1" ht="38.25" customHeight="1">
      <c r="A36" s="319" t="s">
        <v>21</v>
      </c>
      <c r="B36" s="320" t="s">
        <v>718</v>
      </c>
      <c r="C36" s="321" t="s">
        <v>8</v>
      </c>
      <c r="D36" s="229">
        <v>96</v>
      </c>
      <c r="E36" s="229">
        <v>97</v>
      </c>
      <c r="F36" s="229">
        <f>F35/F34%</f>
        <v>91</v>
      </c>
      <c r="G36" s="229" t="s">
        <v>713</v>
      </c>
      <c r="H36" s="229">
        <v>97</v>
      </c>
      <c r="I36" s="229">
        <f>I35/I34*100</f>
        <v>100</v>
      </c>
      <c r="J36" s="229">
        <v>100</v>
      </c>
      <c r="K36" s="229">
        <v>96</v>
      </c>
      <c r="L36" s="229">
        <v>88.9</v>
      </c>
      <c r="M36" s="229">
        <f>M35/M34*100</f>
        <v>100</v>
      </c>
      <c r="N36" s="229">
        <v>100</v>
      </c>
      <c r="O36" s="229">
        <v>100</v>
      </c>
      <c r="P36" s="229">
        <v>100</v>
      </c>
      <c r="Q36" s="229">
        <v>100</v>
      </c>
      <c r="R36" s="229" t="s">
        <v>777</v>
      </c>
      <c r="S36" s="297">
        <f>F36-D36</f>
        <v>-5</v>
      </c>
      <c r="T36" s="229">
        <f>F36-E36</f>
        <v>-6</v>
      </c>
      <c r="U36" s="229">
        <f>H36-F36</f>
        <v>6</v>
      </c>
      <c r="V36" s="326"/>
      <c r="W36" s="929">
        <f t="shared" si="1"/>
        <v>0</v>
      </c>
    </row>
    <row r="37" spans="1:23" s="126" customFormat="1" ht="24" customHeight="1">
      <c r="A37" s="105">
        <v>6</v>
      </c>
      <c r="B37" s="314" t="s">
        <v>634</v>
      </c>
      <c r="C37" s="315"/>
      <c r="D37" s="311"/>
      <c r="E37" s="316"/>
      <c r="F37" s="311"/>
      <c r="G37" s="311"/>
      <c r="H37" s="311"/>
      <c r="I37" s="311"/>
      <c r="J37" s="311"/>
      <c r="K37" s="311"/>
      <c r="L37" s="311"/>
      <c r="M37" s="311"/>
      <c r="N37" s="311"/>
      <c r="O37" s="311"/>
      <c r="P37" s="311"/>
      <c r="Q37" s="311"/>
      <c r="R37" s="311"/>
      <c r="S37" s="317"/>
      <c r="T37" s="317"/>
      <c r="U37" s="317"/>
      <c r="V37" s="326"/>
      <c r="W37" s="939">
        <f t="shared" si="1"/>
        <v>0</v>
      </c>
    </row>
    <row r="38" spans="1:23" s="126" customFormat="1" ht="24" customHeight="1">
      <c r="A38" s="106"/>
      <c r="B38" s="320" t="s">
        <v>635</v>
      </c>
      <c r="C38" s="321" t="s">
        <v>636</v>
      </c>
      <c r="D38" s="322">
        <v>100</v>
      </c>
      <c r="E38" s="333">
        <v>100</v>
      </c>
      <c r="F38" s="322">
        <v>100</v>
      </c>
      <c r="G38" s="322">
        <v>100</v>
      </c>
      <c r="H38" s="322">
        <v>100</v>
      </c>
      <c r="I38" s="322"/>
      <c r="J38" s="322"/>
      <c r="K38" s="322"/>
      <c r="L38" s="322"/>
      <c r="M38" s="322"/>
      <c r="N38" s="322"/>
      <c r="O38" s="322"/>
      <c r="P38" s="322"/>
      <c r="Q38" s="322"/>
      <c r="R38" s="322"/>
      <c r="S38" s="236">
        <f t="shared" si="0"/>
        <v>1</v>
      </c>
      <c r="T38" s="325">
        <f>F38/E38</f>
        <v>1</v>
      </c>
      <c r="U38" s="217">
        <f>H38/F38</f>
        <v>1</v>
      </c>
      <c r="V38" s="326"/>
      <c r="W38" s="938">
        <f t="shared" si="1"/>
        <v>0</v>
      </c>
    </row>
    <row r="39" spans="1:23" s="126" customFormat="1" ht="24" customHeight="1">
      <c r="A39" s="106"/>
      <c r="B39" s="320" t="s">
        <v>637</v>
      </c>
      <c r="C39" s="321" t="s">
        <v>636</v>
      </c>
      <c r="D39" s="322"/>
      <c r="E39" s="837"/>
      <c r="F39" s="322"/>
      <c r="G39" s="322"/>
      <c r="H39" s="322"/>
      <c r="I39" s="322"/>
      <c r="J39" s="322"/>
      <c r="K39" s="322"/>
      <c r="L39" s="322"/>
      <c r="M39" s="322"/>
      <c r="N39" s="322"/>
      <c r="O39" s="322"/>
      <c r="P39" s="322"/>
      <c r="Q39" s="322"/>
      <c r="R39" s="322"/>
      <c r="S39" s="334"/>
      <c r="T39" s="325"/>
      <c r="U39" s="217"/>
      <c r="V39" s="326"/>
      <c r="W39" s="938">
        <f t="shared" si="1"/>
        <v>0</v>
      </c>
    </row>
    <row r="40" spans="1:23" s="126" customFormat="1" ht="24" customHeight="1">
      <c r="A40" s="106"/>
      <c r="B40" s="320" t="s">
        <v>638</v>
      </c>
      <c r="C40" s="321" t="s">
        <v>636</v>
      </c>
      <c r="D40" s="322">
        <v>100</v>
      </c>
      <c r="E40" s="333">
        <v>100</v>
      </c>
      <c r="F40" s="322">
        <v>100</v>
      </c>
      <c r="G40" s="322">
        <v>100</v>
      </c>
      <c r="H40" s="322">
        <v>100</v>
      </c>
      <c r="I40" s="322"/>
      <c r="J40" s="322"/>
      <c r="K40" s="322"/>
      <c r="L40" s="322"/>
      <c r="M40" s="322"/>
      <c r="N40" s="322"/>
      <c r="O40" s="322"/>
      <c r="P40" s="322"/>
      <c r="Q40" s="322"/>
      <c r="R40" s="322"/>
      <c r="S40" s="236">
        <f t="shared" si="0"/>
        <v>1</v>
      </c>
      <c r="T40" s="325">
        <f>F40/E40</f>
        <v>1</v>
      </c>
      <c r="U40" s="217">
        <f>H40/F40</f>
        <v>1</v>
      </c>
      <c r="V40" s="326"/>
      <c r="W40" s="938">
        <f t="shared" si="1"/>
        <v>0</v>
      </c>
    </row>
    <row r="41" spans="1:23" s="126" customFormat="1" ht="24" customHeight="1">
      <c r="A41" s="319" t="s">
        <v>21</v>
      </c>
      <c r="B41" s="320" t="s">
        <v>639</v>
      </c>
      <c r="C41" s="321" t="s">
        <v>636</v>
      </c>
      <c r="D41" s="322">
        <f>D43</f>
        <v>4220</v>
      </c>
      <c r="E41" s="322"/>
      <c r="F41" s="322">
        <f t="shared" ref="F41" si="5">F43</f>
        <v>4320</v>
      </c>
      <c r="G41" s="322"/>
      <c r="H41" s="322">
        <f>H43</f>
        <v>4420</v>
      </c>
      <c r="I41" s="322"/>
      <c r="J41" s="322"/>
      <c r="K41" s="322"/>
      <c r="L41" s="322"/>
      <c r="M41" s="322"/>
      <c r="N41" s="322"/>
      <c r="O41" s="322"/>
      <c r="P41" s="322"/>
      <c r="Q41" s="322"/>
      <c r="R41" s="322"/>
      <c r="S41" s="223">
        <f t="shared" si="0"/>
        <v>1.0236966824644549</v>
      </c>
      <c r="T41" s="325"/>
      <c r="U41" s="217">
        <f>H41/F41</f>
        <v>1.0231481481481481</v>
      </c>
      <c r="V41" s="326"/>
      <c r="W41" s="938">
        <f t="shared" si="1"/>
        <v>-4420</v>
      </c>
    </row>
    <row r="42" spans="1:23" s="126" customFormat="1" ht="24" customHeight="1">
      <c r="A42" s="106"/>
      <c r="B42" s="320" t="s">
        <v>640</v>
      </c>
      <c r="C42" s="321" t="s">
        <v>636</v>
      </c>
      <c r="D42" s="322"/>
      <c r="E42" s="333"/>
      <c r="F42" s="322"/>
      <c r="G42" s="322"/>
      <c r="H42" s="322"/>
      <c r="I42" s="322"/>
      <c r="J42" s="322"/>
      <c r="K42" s="322"/>
      <c r="L42" s="322"/>
      <c r="M42" s="322"/>
      <c r="N42" s="322"/>
      <c r="O42" s="322"/>
      <c r="P42" s="322"/>
      <c r="Q42" s="322"/>
      <c r="R42" s="322"/>
      <c r="S42" s="236"/>
      <c r="T42" s="325"/>
      <c r="U42" s="217"/>
      <c r="V42" s="326"/>
      <c r="W42" s="938">
        <f t="shared" si="1"/>
        <v>0</v>
      </c>
    </row>
    <row r="43" spans="1:23" s="126" customFormat="1" ht="24" customHeight="1">
      <c r="A43" s="106"/>
      <c r="B43" s="320" t="s">
        <v>641</v>
      </c>
      <c r="C43" s="321" t="s">
        <v>636</v>
      </c>
      <c r="D43" s="322">
        <v>4220</v>
      </c>
      <c r="E43" s="335"/>
      <c r="F43" s="322">
        <v>4320</v>
      </c>
      <c r="G43" s="322">
        <v>8129</v>
      </c>
      <c r="H43" s="902">
        <v>4420</v>
      </c>
      <c r="I43" s="322"/>
      <c r="J43" s="322"/>
      <c r="K43" s="322"/>
      <c r="L43" s="322"/>
      <c r="M43" s="322"/>
      <c r="N43" s="322"/>
      <c r="O43" s="322"/>
      <c r="P43" s="322"/>
      <c r="Q43" s="322"/>
      <c r="R43" s="322"/>
      <c r="S43" s="236">
        <f t="shared" si="0"/>
        <v>1.0236966824644549</v>
      </c>
      <c r="T43" s="325"/>
      <c r="U43" s="217">
        <f>H43/F43</f>
        <v>1.0231481481481481</v>
      </c>
      <c r="V43" s="326"/>
      <c r="W43" s="938">
        <f t="shared" si="1"/>
        <v>3709</v>
      </c>
    </row>
    <row r="44" spans="1:23" s="126" customFormat="1" ht="24" customHeight="1">
      <c r="A44" s="105">
        <v>7</v>
      </c>
      <c r="B44" s="314" t="s">
        <v>642</v>
      </c>
      <c r="C44" s="321"/>
      <c r="D44" s="338"/>
      <c r="E44" s="316"/>
      <c r="F44" s="338"/>
      <c r="G44" s="338"/>
      <c r="H44" s="338"/>
      <c r="I44" s="338"/>
      <c r="J44" s="338"/>
      <c r="K44" s="338"/>
      <c r="L44" s="338"/>
      <c r="M44" s="338"/>
      <c r="N44" s="338"/>
      <c r="O44" s="338"/>
      <c r="P44" s="338"/>
      <c r="Q44" s="338"/>
      <c r="R44" s="338"/>
      <c r="S44" s="317"/>
      <c r="T44" s="217"/>
      <c r="U44" s="217"/>
      <c r="V44" s="326"/>
      <c r="W44" s="945">
        <f t="shared" si="1"/>
        <v>0</v>
      </c>
    </row>
    <row r="45" spans="1:23" s="126" customFormat="1" ht="24" customHeight="1">
      <c r="A45" s="319" t="s">
        <v>21</v>
      </c>
      <c r="B45" s="320" t="s">
        <v>643</v>
      </c>
      <c r="C45" s="321" t="s">
        <v>644</v>
      </c>
      <c r="D45" s="322"/>
      <c r="E45" s="322"/>
      <c r="F45" s="322"/>
      <c r="G45" s="322"/>
      <c r="H45" s="322"/>
      <c r="I45" s="322"/>
      <c r="J45" s="322"/>
      <c r="K45" s="322"/>
      <c r="L45" s="322"/>
      <c r="M45" s="322"/>
      <c r="N45" s="322"/>
      <c r="O45" s="322"/>
      <c r="P45" s="322"/>
      <c r="Q45" s="322"/>
      <c r="R45" s="322"/>
      <c r="S45" s="325"/>
      <c r="T45" s="325"/>
      <c r="U45" s="217"/>
      <c r="V45" s="326"/>
      <c r="W45" s="938">
        <f t="shared" si="1"/>
        <v>0</v>
      </c>
    </row>
    <row r="46" spans="1:23" s="126" customFormat="1" ht="24" customHeight="1">
      <c r="A46" s="106"/>
      <c r="B46" s="320" t="s">
        <v>645</v>
      </c>
      <c r="C46" s="321" t="s">
        <v>644</v>
      </c>
      <c r="D46" s="322"/>
      <c r="E46" s="322"/>
      <c r="F46" s="322"/>
      <c r="G46" s="322">
        <v>120</v>
      </c>
      <c r="H46" s="322">
        <v>120</v>
      </c>
      <c r="I46" s="322"/>
      <c r="J46" s="322"/>
      <c r="K46" s="322"/>
      <c r="L46" s="322"/>
      <c r="M46" s="322"/>
      <c r="N46" s="322"/>
      <c r="O46" s="322"/>
      <c r="P46" s="322"/>
      <c r="Q46" s="322"/>
      <c r="R46" s="322"/>
      <c r="S46" s="325"/>
      <c r="T46" s="325"/>
      <c r="U46" s="217"/>
      <c r="V46" s="326"/>
      <c r="W46" s="938">
        <f t="shared" si="1"/>
        <v>0</v>
      </c>
    </row>
    <row r="47" spans="1:23" s="126" customFormat="1" ht="24" customHeight="1">
      <c r="A47" s="339" t="s">
        <v>21</v>
      </c>
      <c r="B47" s="321" t="s">
        <v>646</v>
      </c>
      <c r="C47" s="339" t="s">
        <v>647</v>
      </c>
      <c r="D47" s="339">
        <v>1</v>
      </c>
      <c r="E47" s="339">
        <v>1</v>
      </c>
      <c r="F47" s="339">
        <v>1</v>
      </c>
      <c r="G47" s="339">
        <v>1</v>
      </c>
      <c r="H47" s="339">
        <v>1</v>
      </c>
      <c r="I47" s="339"/>
      <c r="J47" s="339"/>
      <c r="K47" s="339"/>
      <c r="L47" s="339"/>
      <c r="M47" s="339"/>
      <c r="N47" s="339"/>
      <c r="O47" s="339"/>
      <c r="P47" s="339"/>
      <c r="Q47" s="339"/>
      <c r="R47" s="339"/>
      <c r="S47" s="340">
        <f t="shared" si="0"/>
        <v>1</v>
      </c>
      <c r="T47" s="325">
        <f>F47/E47</f>
        <v>1</v>
      </c>
      <c r="U47" s="217">
        <f>H47/F47</f>
        <v>1</v>
      </c>
      <c r="V47" s="326"/>
      <c r="W47" s="946">
        <f t="shared" si="1"/>
        <v>0</v>
      </c>
    </row>
    <row r="48" spans="1:23" s="126" customFormat="1" ht="24" customHeight="1">
      <c r="A48" s="105" t="s">
        <v>98</v>
      </c>
      <c r="B48" s="314" t="s">
        <v>648</v>
      </c>
      <c r="C48" s="321"/>
      <c r="D48" s="311"/>
      <c r="E48" s="322"/>
      <c r="F48" s="311"/>
      <c r="G48" s="311"/>
      <c r="H48" s="311"/>
      <c r="I48" s="311"/>
      <c r="J48" s="311"/>
      <c r="K48" s="311"/>
      <c r="L48" s="311"/>
      <c r="M48" s="311"/>
      <c r="N48" s="311"/>
      <c r="O48" s="311"/>
      <c r="P48" s="311"/>
      <c r="Q48" s="311"/>
      <c r="R48" s="311"/>
      <c r="S48" s="325"/>
      <c r="T48" s="217"/>
      <c r="U48" s="217"/>
      <c r="V48" s="326"/>
      <c r="W48" s="939">
        <f t="shared" si="1"/>
        <v>0</v>
      </c>
    </row>
    <row r="49" spans="1:23" s="126" customFormat="1" ht="26.25" customHeight="1">
      <c r="A49" s="106">
        <v>1</v>
      </c>
      <c r="B49" s="320" t="s">
        <v>649</v>
      </c>
      <c r="C49" s="321" t="s">
        <v>620</v>
      </c>
      <c r="D49" s="322">
        <v>1</v>
      </c>
      <c r="E49" s="322">
        <v>1</v>
      </c>
      <c r="F49" s="322">
        <v>1</v>
      </c>
      <c r="G49" s="322">
        <v>1</v>
      </c>
      <c r="H49" s="322">
        <v>1</v>
      </c>
      <c r="I49" s="322"/>
      <c r="J49" s="322"/>
      <c r="K49" s="322"/>
      <c r="L49" s="322"/>
      <c r="M49" s="322"/>
      <c r="N49" s="322"/>
      <c r="O49" s="322"/>
      <c r="P49" s="322"/>
      <c r="Q49" s="322"/>
      <c r="R49" s="322"/>
      <c r="S49" s="325">
        <f t="shared" si="0"/>
        <v>1</v>
      </c>
      <c r="T49" s="325">
        <f>F49/E49</f>
        <v>1</v>
      </c>
      <c r="U49" s="217">
        <f>H49/F49</f>
        <v>1</v>
      </c>
      <c r="V49" s="326"/>
      <c r="W49" s="938">
        <f t="shared" si="1"/>
        <v>0</v>
      </c>
    </row>
    <row r="50" spans="1:23" s="126" customFormat="1" ht="26.25" customHeight="1">
      <c r="A50" s="106">
        <v>2</v>
      </c>
      <c r="B50" s="320" t="s">
        <v>650</v>
      </c>
      <c r="C50" s="321" t="s">
        <v>308</v>
      </c>
      <c r="D50" s="322">
        <v>116</v>
      </c>
      <c r="E50" s="838">
        <v>116</v>
      </c>
      <c r="F50" s="322">
        <v>116</v>
      </c>
      <c r="G50" s="322">
        <f t="shared" ref="G50" si="6">SUM(G51:G54)</f>
        <v>119</v>
      </c>
      <c r="H50" s="322">
        <v>119</v>
      </c>
      <c r="I50" s="322">
        <f>I53+I54</f>
        <v>8</v>
      </c>
      <c r="J50" s="322">
        <f t="shared" ref="J50:R50" si="7">J53+J54</f>
        <v>11</v>
      </c>
      <c r="K50" s="322">
        <f t="shared" si="7"/>
        <v>22</v>
      </c>
      <c r="L50" s="322">
        <f t="shared" si="7"/>
        <v>9</v>
      </c>
      <c r="M50" s="322">
        <f t="shared" si="7"/>
        <v>14</v>
      </c>
      <c r="N50" s="322">
        <f t="shared" si="7"/>
        <v>7</v>
      </c>
      <c r="O50" s="322">
        <f t="shared" si="7"/>
        <v>17</v>
      </c>
      <c r="P50" s="322">
        <f t="shared" si="7"/>
        <v>5</v>
      </c>
      <c r="Q50" s="322">
        <f t="shared" si="7"/>
        <v>8</v>
      </c>
      <c r="R50" s="322">
        <f t="shared" si="7"/>
        <v>17</v>
      </c>
      <c r="S50" s="341">
        <f t="shared" si="0"/>
        <v>1</v>
      </c>
      <c r="T50" s="325">
        <f>F50/E50</f>
        <v>1</v>
      </c>
      <c r="U50" s="217">
        <f>H50/F50</f>
        <v>1.0258620689655173</v>
      </c>
      <c r="V50" s="326"/>
      <c r="W50" s="938">
        <f t="shared" si="1"/>
        <v>0</v>
      </c>
    </row>
    <row r="51" spans="1:23" s="125" customFormat="1" ht="26.25" customHeight="1">
      <c r="A51" s="106"/>
      <c r="B51" s="320" t="s">
        <v>651</v>
      </c>
      <c r="C51" s="321" t="s">
        <v>308</v>
      </c>
      <c r="D51" s="322"/>
      <c r="E51" s="322"/>
      <c r="F51" s="322"/>
      <c r="G51" s="322"/>
      <c r="H51" s="322"/>
      <c r="I51" s="322"/>
      <c r="J51" s="322"/>
      <c r="K51" s="322"/>
      <c r="L51" s="322"/>
      <c r="M51" s="322"/>
      <c r="N51" s="322"/>
      <c r="O51" s="322"/>
      <c r="P51" s="322"/>
      <c r="Q51" s="322"/>
      <c r="R51" s="322"/>
      <c r="S51" s="325"/>
      <c r="T51" s="325"/>
      <c r="U51" s="217"/>
      <c r="V51" s="318"/>
      <c r="W51" s="938">
        <f t="shared" si="1"/>
        <v>0</v>
      </c>
    </row>
    <row r="52" spans="1:23" s="126" customFormat="1" ht="26.25" customHeight="1">
      <c r="A52" s="105"/>
      <c r="B52" s="320" t="s">
        <v>652</v>
      </c>
      <c r="C52" s="321" t="s">
        <v>308</v>
      </c>
      <c r="D52" s="322">
        <v>1</v>
      </c>
      <c r="E52" s="322">
        <v>1</v>
      </c>
      <c r="F52" s="322">
        <v>1</v>
      </c>
      <c r="G52" s="322">
        <v>1</v>
      </c>
      <c r="H52" s="322">
        <v>1</v>
      </c>
      <c r="I52" s="322"/>
      <c r="J52" s="322"/>
      <c r="K52" s="322"/>
      <c r="L52" s="322"/>
      <c r="M52" s="322"/>
      <c r="N52" s="322"/>
      <c r="O52" s="322"/>
      <c r="P52" s="322"/>
      <c r="Q52" s="322"/>
      <c r="R52" s="322"/>
      <c r="S52" s="325">
        <f t="shared" si="0"/>
        <v>1</v>
      </c>
      <c r="T52" s="325">
        <f>F52/E52</f>
        <v>1</v>
      </c>
      <c r="U52" s="217">
        <f>H52/F52</f>
        <v>1</v>
      </c>
      <c r="V52" s="326"/>
      <c r="W52" s="938">
        <f t="shared" si="1"/>
        <v>0</v>
      </c>
    </row>
    <row r="53" spans="1:23" s="126" customFormat="1" ht="26.25" customHeight="1">
      <c r="A53" s="105"/>
      <c r="B53" s="320" t="s">
        <v>653</v>
      </c>
      <c r="C53" s="321" t="s">
        <v>308</v>
      </c>
      <c r="D53" s="322">
        <v>9</v>
      </c>
      <c r="E53" s="322">
        <v>9</v>
      </c>
      <c r="F53" s="322">
        <v>9</v>
      </c>
      <c r="G53" s="322">
        <v>9</v>
      </c>
      <c r="H53" s="322">
        <v>9</v>
      </c>
      <c r="I53" s="322">
        <v>1</v>
      </c>
      <c r="J53" s="322">
        <v>1</v>
      </c>
      <c r="K53" s="322">
        <v>0</v>
      </c>
      <c r="L53" s="322">
        <v>1</v>
      </c>
      <c r="M53" s="322">
        <v>1</v>
      </c>
      <c r="N53" s="322">
        <v>1</v>
      </c>
      <c r="O53" s="322">
        <v>1</v>
      </c>
      <c r="P53" s="322">
        <v>1</v>
      </c>
      <c r="Q53" s="322">
        <v>1</v>
      </c>
      <c r="R53" s="322">
        <v>1</v>
      </c>
      <c r="S53" s="325">
        <f t="shared" si="0"/>
        <v>1</v>
      </c>
      <c r="T53" s="325">
        <f>F53/E53</f>
        <v>1</v>
      </c>
      <c r="U53" s="217">
        <f>H53/F53</f>
        <v>1</v>
      </c>
      <c r="V53" s="326"/>
      <c r="W53" s="938">
        <f t="shared" si="1"/>
        <v>0</v>
      </c>
    </row>
    <row r="54" spans="1:23" s="126" customFormat="1" ht="26.25" customHeight="1">
      <c r="A54" s="105"/>
      <c r="B54" s="320" t="s">
        <v>654</v>
      </c>
      <c r="C54" s="321" t="s">
        <v>308</v>
      </c>
      <c r="D54" s="322">
        <v>105</v>
      </c>
      <c r="E54" s="322">
        <v>106</v>
      </c>
      <c r="F54" s="322">
        <v>105</v>
      </c>
      <c r="G54" s="322">
        <v>109</v>
      </c>
      <c r="H54" s="322">
        <v>109</v>
      </c>
      <c r="I54" s="322">
        <v>7</v>
      </c>
      <c r="J54" s="322">
        <v>10</v>
      </c>
      <c r="K54" s="322">
        <v>22</v>
      </c>
      <c r="L54" s="322">
        <v>8</v>
      </c>
      <c r="M54" s="322">
        <v>13</v>
      </c>
      <c r="N54" s="322">
        <v>6</v>
      </c>
      <c r="O54" s="322">
        <v>16</v>
      </c>
      <c r="P54" s="322">
        <v>4</v>
      </c>
      <c r="Q54" s="322">
        <v>7</v>
      </c>
      <c r="R54" s="322">
        <v>16</v>
      </c>
      <c r="S54" s="325">
        <f t="shared" si="0"/>
        <v>1</v>
      </c>
      <c r="T54" s="325">
        <f>F54/E54</f>
        <v>0.99056603773584906</v>
      </c>
      <c r="U54" s="217">
        <f>H54/F54</f>
        <v>1.0380952380952382</v>
      </c>
      <c r="V54" s="326"/>
      <c r="W54" s="938">
        <f t="shared" si="1"/>
        <v>0</v>
      </c>
    </row>
    <row r="55" spans="1:23" s="126" customFormat="1" ht="26.25" customHeight="1">
      <c r="A55" s="105"/>
      <c r="B55" s="342" t="s">
        <v>655</v>
      </c>
      <c r="C55" s="321" t="s">
        <v>8</v>
      </c>
      <c r="D55" s="228">
        <v>92.5</v>
      </c>
      <c r="E55" s="228">
        <v>100</v>
      </c>
      <c r="F55" s="228">
        <v>91.3</v>
      </c>
      <c r="G55" s="228">
        <v>92.5</v>
      </c>
      <c r="H55" s="228">
        <v>92.5</v>
      </c>
      <c r="I55" s="228">
        <v>83.3</v>
      </c>
      <c r="J55" s="228">
        <v>100</v>
      </c>
      <c r="K55" s="228">
        <v>94.7</v>
      </c>
      <c r="L55" s="228">
        <v>100</v>
      </c>
      <c r="M55" s="228">
        <v>92.9</v>
      </c>
      <c r="N55" s="228">
        <v>100</v>
      </c>
      <c r="O55" s="228">
        <v>93.8</v>
      </c>
      <c r="P55" s="228">
        <v>100</v>
      </c>
      <c r="Q55" s="228">
        <v>100</v>
      </c>
      <c r="R55" s="228">
        <v>100</v>
      </c>
      <c r="S55" s="234">
        <f>F55-D55</f>
        <v>-1.2000000000000028</v>
      </c>
      <c r="T55" s="228">
        <f>F55-E55</f>
        <v>-8.7000000000000028</v>
      </c>
      <c r="U55" s="228">
        <f>H55-F55</f>
        <v>1.2000000000000028</v>
      </c>
      <c r="V55" s="326"/>
      <c r="W55" s="928">
        <f>G55-H55</f>
        <v>0</v>
      </c>
    </row>
    <row r="56" spans="1:23" s="125" customFormat="1" ht="26.25" customHeight="1">
      <c r="A56" s="105" t="s">
        <v>456</v>
      </c>
      <c r="B56" s="310" t="s">
        <v>656</v>
      </c>
      <c r="C56" s="106"/>
      <c r="D56" s="311"/>
      <c r="E56" s="216"/>
      <c r="F56" s="311"/>
      <c r="G56" s="311"/>
      <c r="H56" s="311"/>
      <c r="I56" s="311"/>
      <c r="J56" s="311"/>
      <c r="K56" s="311"/>
      <c r="L56" s="311"/>
      <c r="M56" s="311"/>
      <c r="N56" s="311"/>
      <c r="O56" s="311"/>
      <c r="P56" s="311"/>
      <c r="Q56" s="311"/>
      <c r="R56" s="311"/>
      <c r="S56" s="217"/>
      <c r="T56" s="281"/>
      <c r="U56" s="281"/>
      <c r="V56" s="318"/>
      <c r="W56" s="939">
        <f t="shared" si="1"/>
        <v>0</v>
      </c>
    </row>
    <row r="57" spans="1:23" s="126" customFormat="1" ht="33.75" customHeight="1">
      <c r="A57" s="106">
        <v>1</v>
      </c>
      <c r="B57" s="320" t="s">
        <v>657</v>
      </c>
      <c r="C57" s="321" t="s">
        <v>11</v>
      </c>
      <c r="D57" s="330">
        <v>16000</v>
      </c>
      <c r="E57" s="330">
        <v>16500</v>
      </c>
      <c r="F57" s="330">
        <v>16500</v>
      </c>
      <c r="G57" s="330">
        <v>17500</v>
      </c>
      <c r="H57" s="330">
        <v>17500</v>
      </c>
      <c r="I57" s="330"/>
      <c r="J57" s="330"/>
      <c r="K57" s="330"/>
      <c r="L57" s="330"/>
      <c r="M57" s="330"/>
      <c r="N57" s="330"/>
      <c r="O57" s="330"/>
      <c r="P57" s="330"/>
      <c r="Q57" s="330"/>
      <c r="R57" s="330"/>
      <c r="S57" s="344">
        <f t="shared" si="0"/>
        <v>1.03125</v>
      </c>
      <c r="T57" s="325">
        <f>F57/E57</f>
        <v>1</v>
      </c>
      <c r="U57" s="217">
        <f>H57/F57</f>
        <v>1.0606060606060606</v>
      </c>
      <c r="V57" s="326"/>
      <c r="W57" s="943">
        <f t="shared" si="1"/>
        <v>0</v>
      </c>
    </row>
    <row r="58" spans="1:23" s="126" customFormat="1" ht="27" customHeight="1">
      <c r="A58" s="319" t="s">
        <v>21</v>
      </c>
      <c r="B58" s="320" t="s">
        <v>658</v>
      </c>
      <c r="C58" s="321" t="s">
        <v>8</v>
      </c>
      <c r="D58" s="228">
        <v>27.2</v>
      </c>
      <c r="E58" s="228">
        <v>28.5</v>
      </c>
      <c r="F58" s="228">
        <v>28.5</v>
      </c>
      <c r="G58" s="228">
        <v>26.5</v>
      </c>
      <c r="H58" s="228">
        <v>28.6</v>
      </c>
      <c r="I58" s="228"/>
      <c r="J58" s="228"/>
      <c r="K58" s="228"/>
      <c r="L58" s="228"/>
      <c r="M58" s="228"/>
      <c r="N58" s="228"/>
      <c r="O58" s="228"/>
      <c r="P58" s="228"/>
      <c r="Q58" s="228"/>
      <c r="R58" s="228"/>
      <c r="S58" s="234">
        <f>F58-D58</f>
        <v>1.3000000000000007</v>
      </c>
      <c r="T58" s="228">
        <f>F58-E58</f>
        <v>0</v>
      </c>
      <c r="U58" s="228">
        <f>H58-F58</f>
        <v>0.10000000000000142</v>
      </c>
      <c r="V58" s="326"/>
      <c r="W58" s="928">
        <f t="shared" si="1"/>
        <v>-2.1000000000000014</v>
      </c>
    </row>
    <row r="59" spans="1:23" s="126" customFormat="1" ht="33.75" customHeight="1">
      <c r="A59" s="106">
        <v>2</v>
      </c>
      <c r="B59" s="320" t="s">
        <v>659</v>
      </c>
      <c r="C59" s="321" t="s">
        <v>660</v>
      </c>
      <c r="D59" s="330">
        <v>1520</v>
      </c>
      <c r="E59" s="330">
        <v>1650</v>
      </c>
      <c r="F59" s="330">
        <v>1650</v>
      </c>
      <c r="G59" s="330">
        <v>1756</v>
      </c>
      <c r="H59" s="330">
        <v>1756</v>
      </c>
      <c r="I59" s="330"/>
      <c r="J59" s="330"/>
      <c r="K59" s="330"/>
      <c r="L59" s="330"/>
      <c r="M59" s="330"/>
      <c r="N59" s="330"/>
      <c r="O59" s="330"/>
      <c r="P59" s="330"/>
      <c r="Q59" s="330"/>
      <c r="R59" s="330"/>
      <c r="S59" s="344">
        <f t="shared" si="0"/>
        <v>1.0855263157894737</v>
      </c>
      <c r="T59" s="325">
        <f>F59/E59</f>
        <v>1</v>
      </c>
      <c r="U59" s="217">
        <f>H59/F59</f>
        <v>1.0642424242424242</v>
      </c>
      <c r="V59" s="326"/>
      <c r="W59" s="943">
        <f t="shared" si="1"/>
        <v>0</v>
      </c>
    </row>
    <row r="60" spans="1:23" s="126" customFormat="1" ht="26.25" customHeight="1">
      <c r="A60" s="106">
        <v>3</v>
      </c>
      <c r="B60" s="320" t="s">
        <v>661</v>
      </c>
      <c r="C60" s="321" t="s">
        <v>662</v>
      </c>
      <c r="D60" s="330">
        <v>21</v>
      </c>
      <c r="E60" s="333">
        <v>29</v>
      </c>
      <c r="F60" s="330">
        <v>29</v>
      </c>
      <c r="G60" s="330">
        <v>33</v>
      </c>
      <c r="H60" s="330">
        <v>33</v>
      </c>
      <c r="I60" s="330"/>
      <c r="J60" s="330"/>
      <c r="K60" s="330"/>
      <c r="L60" s="330"/>
      <c r="M60" s="330"/>
      <c r="N60" s="330"/>
      <c r="O60" s="330"/>
      <c r="P60" s="330"/>
      <c r="Q60" s="330"/>
      <c r="R60" s="330"/>
      <c r="S60" s="236">
        <f t="shared" si="0"/>
        <v>1.3809523809523809</v>
      </c>
      <c r="T60" s="325">
        <f>F60/E60</f>
        <v>1</v>
      </c>
      <c r="U60" s="217">
        <f>H60/F60</f>
        <v>1.1379310344827587</v>
      </c>
      <c r="V60" s="326"/>
      <c r="W60" s="943">
        <f t="shared" si="1"/>
        <v>0</v>
      </c>
    </row>
    <row r="61" spans="1:23" s="126" customFormat="1" ht="26.25" customHeight="1">
      <c r="A61" s="106">
        <v>4</v>
      </c>
      <c r="B61" s="320" t="s">
        <v>663</v>
      </c>
      <c r="C61" s="321"/>
      <c r="D61" s="328">
        <v>7</v>
      </c>
      <c r="E61" s="322">
        <v>7</v>
      </c>
      <c r="F61" s="328">
        <v>7</v>
      </c>
      <c r="G61" s="328">
        <f t="shared" ref="G61" si="8">G62+G63</f>
        <v>8</v>
      </c>
      <c r="H61" s="328">
        <v>7</v>
      </c>
      <c r="I61" s="328"/>
      <c r="J61" s="328"/>
      <c r="K61" s="328"/>
      <c r="L61" s="328"/>
      <c r="M61" s="328"/>
      <c r="N61" s="328"/>
      <c r="O61" s="328"/>
      <c r="P61" s="328"/>
      <c r="Q61" s="328"/>
      <c r="R61" s="328"/>
      <c r="S61" s="325">
        <f t="shared" si="0"/>
        <v>1</v>
      </c>
      <c r="T61" s="325">
        <f>F61/E61</f>
        <v>1</v>
      </c>
      <c r="U61" s="217">
        <f>H61/F61</f>
        <v>1</v>
      </c>
      <c r="V61" s="326"/>
      <c r="W61" s="942">
        <f t="shared" si="1"/>
        <v>1</v>
      </c>
    </row>
    <row r="62" spans="1:23" s="126" customFormat="1" ht="26.25" customHeight="1">
      <c r="A62" s="319" t="s">
        <v>21</v>
      </c>
      <c r="B62" s="320" t="s">
        <v>664</v>
      </c>
      <c r="C62" s="321" t="s">
        <v>665</v>
      </c>
      <c r="D62" s="330">
        <v>1</v>
      </c>
      <c r="E62" s="333">
        <v>1</v>
      </c>
      <c r="F62" s="330">
        <v>1</v>
      </c>
      <c r="G62" s="330">
        <v>1</v>
      </c>
      <c r="H62" s="330">
        <v>1</v>
      </c>
      <c r="I62" s="330"/>
      <c r="J62" s="330"/>
      <c r="K62" s="330"/>
      <c r="L62" s="330"/>
      <c r="M62" s="330"/>
      <c r="N62" s="330"/>
      <c r="O62" s="330"/>
      <c r="P62" s="330"/>
      <c r="Q62" s="330"/>
      <c r="R62" s="330"/>
      <c r="S62" s="236">
        <f t="shared" si="0"/>
        <v>1</v>
      </c>
      <c r="T62" s="325">
        <f>F62/E62</f>
        <v>1</v>
      </c>
      <c r="U62" s="217">
        <f>H62/F62</f>
        <v>1</v>
      </c>
      <c r="V62" s="326"/>
      <c r="W62" s="943">
        <f t="shared" si="1"/>
        <v>0</v>
      </c>
    </row>
    <row r="63" spans="1:23" s="126" customFormat="1" ht="26.25" customHeight="1">
      <c r="A63" s="319" t="s">
        <v>21</v>
      </c>
      <c r="B63" s="320" t="s">
        <v>666</v>
      </c>
      <c r="C63" s="321" t="s">
        <v>308</v>
      </c>
      <c r="D63" s="333">
        <v>6</v>
      </c>
      <c r="E63" s="333">
        <v>6</v>
      </c>
      <c r="F63" s="333">
        <v>6</v>
      </c>
      <c r="G63" s="333">
        <v>7</v>
      </c>
      <c r="H63" s="333">
        <v>6</v>
      </c>
      <c r="I63" s="333"/>
      <c r="J63" s="333"/>
      <c r="K63" s="333"/>
      <c r="L63" s="333"/>
      <c r="M63" s="333"/>
      <c r="N63" s="333"/>
      <c r="O63" s="333"/>
      <c r="P63" s="333"/>
      <c r="Q63" s="333"/>
      <c r="R63" s="333"/>
      <c r="S63" s="236">
        <f t="shared" si="0"/>
        <v>1</v>
      </c>
      <c r="T63" s="325">
        <f>F63/E63</f>
        <v>1</v>
      </c>
      <c r="U63" s="217">
        <f>H63/F63</f>
        <v>1</v>
      </c>
      <c r="V63" s="326"/>
      <c r="W63" s="947">
        <f t="shared" si="1"/>
        <v>1</v>
      </c>
    </row>
    <row r="64" spans="1:23">
      <c r="A64" s="345"/>
      <c r="B64" s="346"/>
      <c r="C64" s="346"/>
      <c r="D64" s="347"/>
      <c r="E64" s="347"/>
      <c r="F64" s="347"/>
      <c r="G64" s="347"/>
      <c r="H64" s="347"/>
      <c r="I64" s="347"/>
      <c r="J64" s="347"/>
      <c r="K64" s="347"/>
      <c r="L64" s="347"/>
      <c r="M64" s="347"/>
      <c r="N64" s="347"/>
      <c r="O64" s="347"/>
      <c r="P64" s="347"/>
      <c r="Q64" s="347"/>
      <c r="R64" s="347"/>
      <c r="S64" s="348"/>
      <c r="T64" s="348"/>
      <c r="U64" s="348"/>
      <c r="V64" s="349"/>
    </row>
    <row r="66" spans="2:2">
      <c r="B66" s="261"/>
    </row>
    <row r="67" spans="2:2" ht="30" customHeight="1"/>
  </sheetData>
  <mergeCells count="28">
    <mergeCell ref="S6:S7"/>
    <mergeCell ref="T6:T7"/>
    <mergeCell ref="U6:U7"/>
    <mergeCell ref="A2:V2"/>
    <mergeCell ref="A3:V3"/>
    <mergeCell ref="A4:U4"/>
    <mergeCell ref="A5:A7"/>
    <mergeCell ref="B5:B7"/>
    <mergeCell ref="C5:C7"/>
    <mergeCell ref="D5:D7"/>
    <mergeCell ref="E5:F5"/>
    <mergeCell ref="S5:U5"/>
    <mergeCell ref="V5:V7"/>
    <mergeCell ref="E6:E7"/>
    <mergeCell ref="F6:F7"/>
    <mergeCell ref="G5:G7"/>
    <mergeCell ref="H5:H7"/>
    <mergeCell ref="I5:R5"/>
    <mergeCell ref="N6:N7"/>
    <mergeCell ref="O6:O7"/>
    <mergeCell ref="P6:P7"/>
    <mergeCell ref="Q6:Q7"/>
    <mergeCell ref="R6:R7"/>
    <mergeCell ref="I6:I7"/>
    <mergeCell ref="J6:J7"/>
    <mergeCell ref="K6:K7"/>
    <mergeCell ref="L6:L7"/>
    <mergeCell ref="M6:M7"/>
  </mergeCells>
  <printOptions horizontalCentered="1"/>
  <pageMargins left="0.2" right="0.19685039370078741" top="0.39370078740157483" bottom="0.39370078740157483" header="0.19685039370078741" footer="0.19685039370078741"/>
  <pageSetup paperSize="9" scale="69" orientation="landscape" r:id="rId1"/>
  <headerFooter alignWithMargins="0">
    <oddFooter>&amp;CTrang &amp;P / &amp;N</oddFooter>
  </headerFooter>
  <ignoredErrors>
    <ignoredError sqref="S28:S29 S62:S63 S61 U61 S31:S32 S59:S60 U62:U63 U59:U60" evalError="1"/>
    <ignoredError sqref="S33 S39 S48 S51 S58 S44:S46 S42 S56 S36:S37 U34:U35 U33 U39 U48 U51 U58 U44:U46 U42 U55:U56 U36:U37 T34:T35 T36:T37 T55:T56 T42 T44:T46 T58 T51 T48 T38 T39 T33 T11:T20 T61 T31:T32 T22:T29" formula="1"/>
    <ignoredError sqref="S34:S35 S52:S54 U38 S40:S41 S43 S57 S49:S50 S47 S38 U52:U54 U40:U41 U43 U57 U49:U50 U47 T59:T60 T62:T63 T47 T49:T50 T57 T40 T52:T54" evalError="1" formula="1"/>
    <ignoredError sqref="G36 R34:R36" numberStoredAsText="1"/>
    <ignoredError sqref="G50" formulaRange="1"/>
  </ignoredErrors>
  <drawing r:id="rId2"/>
</worksheet>
</file>

<file path=xl/worksheets/sheet1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4-000000000000}">
  <sheetPr>
    <tabColor rgb="FFFF0000"/>
  </sheetPr>
  <dimension ref="A1:N113"/>
  <sheetViews>
    <sheetView showWhiteSpace="0" topLeftCell="A7" zoomScale="90" zoomScaleNormal="90" zoomScaleSheetLayoutView="81" workbookViewId="0">
      <selection activeCell="P11" sqref="P11"/>
    </sheetView>
  </sheetViews>
  <sheetFormatPr defaultColWidth="9" defaultRowHeight="15.75"/>
  <cols>
    <col min="1" max="1" width="4" style="240" customWidth="1"/>
    <col min="2" max="2" width="27.109375" style="240" customWidth="1"/>
    <col min="3" max="3" width="7.44140625" style="263" customWidth="1"/>
    <col min="4" max="10" width="6.6640625" style="240" customWidth="1"/>
    <col min="11" max="11" width="7.109375" style="240" customWidth="1"/>
    <col min="12" max="12" width="6.6640625" style="240" customWidth="1"/>
    <col min="13" max="16384" width="9" style="240"/>
  </cols>
  <sheetData>
    <row r="1" spans="1:14">
      <c r="A1" s="249" t="s">
        <v>667</v>
      </c>
      <c r="B1" s="249"/>
    </row>
    <row r="2" spans="1:14" ht="24" customHeight="1">
      <c r="A2" s="1110" t="s">
        <v>668</v>
      </c>
      <c r="B2" s="1110"/>
      <c r="C2" s="1110"/>
      <c r="D2" s="1110"/>
      <c r="E2" s="1110"/>
      <c r="F2" s="1110"/>
      <c r="G2" s="1110"/>
      <c r="H2" s="1110"/>
      <c r="I2" s="1110"/>
      <c r="J2" s="1110"/>
      <c r="K2" s="1110"/>
      <c r="L2" s="1110"/>
    </row>
    <row r="3" spans="1:14" ht="22.5" customHeight="1">
      <c r="A3" s="1111" t="s">
        <v>791</v>
      </c>
      <c r="B3" s="1112"/>
      <c r="C3" s="1112"/>
      <c r="D3" s="1112"/>
      <c r="E3" s="1112"/>
      <c r="F3" s="1112"/>
      <c r="G3" s="1112"/>
      <c r="H3" s="1112"/>
      <c r="I3" s="1112"/>
      <c r="J3" s="1112"/>
      <c r="K3" s="1112"/>
      <c r="L3" s="1112"/>
    </row>
    <row r="4" spans="1:14" ht="18.75">
      <c r="B4" s="264"/>
      <c r="C4" s="265"/>
      <c r="D4" s="264"/>
      <c r="E4" s="264"/>
      <c r="F4" s="264"/>
      <c r="G4" s="264"/>
      <c r="H4" s="264"/>
      <c r="I4" s="264"/>
      <c r="J4" s="264"/>
      <c r="K4" s="264"/>
    </row>
    <row r="5" spans="1:14" s="266" customFormat="1" ht="30" customHeight="1">
      <c r="A5" s="1113" t="s">
        <v>142</v>
      </c>
      <c r="B5" s="1088" t="s">
        <v>2</v>
      </c>
      <c r="C5" s="1088" t="s">
        <v>3</v>
      </c>
      <c r="D5" s="1061" t="s">
        <v>143</v>
      </c>
      <c r="E5" s="1061" t="s">
        <v>144</v>
      </c>
      <c r="F5" s="1061"/>
      <c r="G5" s="1061" t="s">
        <v>145</v>
      </c>
      <c r="H5" s="1061"/>
      <c r="I5" s="1089" t="s">
        <v>12</v>
      </c>
      <c r="J5" s="1089"/>
      <c r="K5" s="1089"/>
      <c r="L5" s="1100" t="s">
        <v>15</v>
      </c>
    </row>
    <row r="6" spans="1:14" s="266" customFormat="1" ht="21.75" customHeight="1">
      <c r="A6" s="1113"/>
      <c r="B6" s="1088"/>
      <c r="C6" s="1088"/>
      <c r="D6" s="1061"/>
      <c r="E6" s="1061" t="s">
        <v>146</v>
      </c>
      <c r="F6" s="1061" t="s">
        <v>14</v>
      </c>
      <c r="G6" s="1060" t="s">
        <v>694</v>
      </c>
      <c r="H6" s="1060" t="s">
        <v>695</v>
      </c>
      <c r="I6" s="1060" t="s">
        <v>78</v>
      </c>
      <c r="J6" s="1058" t="s">
        <v>79</v>
      </c>
      <c r="K6" s="1058" t="s">
        <v>91</v>
      </c>
      <c r="L6" s="1101"/>
    </row>
    <row r="7" spans="1:14" s="266" customFormat="1" ht="42" customHeight="1">
      <c r="A7" s="1113"/>
      <c r="B7" s="1088"/>
      <c r="C7" s="1088"/>
      <c r="D7" s="1061"/>
      <c r="E7" s="1061"/>
      <c r="F7" s="1061"/>
      <c r="G7" s="1060"/>
      <c r="H7" s="1060"/>
      <c r="I7" s="1060"/>
      <c r="J7" s="1058"/>
      <c r="K7" s="1058"/>
      <c r="L7" s="1101"/>
    </row>
    <row r="8" spans="1:14" s="249" customFormat="1" ht="23.25" customHeight="1">
      <c r="A8" s="267">
        <v>1</v>
      </c>
      <c r="B8" s="268" t="s">
        <v>669</v>
      </c>
      <c r="C8" s="269"/>
      <c r="D8" s="270"/>
      <c r="E8" s="270"/>
      <c r="F8" s="270"/>
      <c r="G8" s="270"/>
      <c r="H8" s="270"/>
      <c r="I8" s="271"/>
      <c r="J8" s="272"/>
      <c r="K8" s="272"/>
      <c r="L8" s="273"/>
    </row>
    <row r="9" spans="1:14" ht="26.25" customHeight="1">
      <c r="A9" s="274" t="s">
        <v>21</v>
      </c>
      <c r="B9" s="230" t="s">
        <v>670</v>
      </c>
      <c r="C9" s="116" t="s">
        <v>502</v>
      </c>
      <c r="D9" s="216">
        <v>145</v>
      </c>
      <c r="E9" s="216">
        <v>75</v>
      </c>
      <c r="F9" s="216">
        <v>75</v>
      </c>
      <c r="G9" s="216">
        <v>194</v>
      </c>
      <c r="H9" s="216">
        <v>183</v>
      </c>
      <c r="I9" s="275">
        <f>F9/D9</f>
        <v>0.51724137931034486</v>
      </c>
      <c r="J9" s="217">
        <f>F9/E9</f>
        <v>1</v>
      </c>
      <c r="K9" s="217">
        <f>H9/F9</f>
        <v>2.44</v>
      </c>
      <c r="L9" s="229"/>
      <c r="M9" s="883">
        <f>G9-H9</f>
        <v>11</v>
      </c>
    </row>
    <row r="10" spans="1:14" ht="26.25" customHeight="1">
      <c r="A10" s="274" t="s">
        <v>21</v>
      </c>
      <c r="B10" s="276" t="s">
        <v>671</v>
      </c>
      <c r="C10" s="116" t="s">
        <v>672</v>
      </c>
      <c r="D10" s="216">
        <v>37200</v>
      </c>
      <c r="E10" s="216">
        <v>58000</v>
      </c>
      <c r="F10" s="216">
        <v>58000</v>
      </c>
      <c r="G10" s="216">
        <v>50252</v>
      </c>
      <c r="H10" s="216">
        <v>58765</v>
      </c>
      <c r="I10" s="275">
        <f t="shared" ref="I10:I12" si="0">F10/D10</f>
        <v>1.5591397849462365</v>
      </c>
      <c r="J10" s="217">
        <f>F10/E10</f>
        <v>1</v>
      </c>
      <c r="K10" s="217">
        <f>H10/F10</f>
        <v>1.0131896551724138</v>
      </c>
      <c r="L10" s="229"/>
      <c r="M10" s="883">
        <f t="shared" ref="M10:M24" si="1">G10-H10</f>
        <v>-8513</v>
      </c>
    </row>
    <row r="11" spans="1:14" ht="26.25" customHeight="1">
      <c r="A11" s="274" t="s">
        <v>21</v>
      </c>
      <c r="B11" s="276" t="s">
        <v>673</v>
      </c>
      <c r="C11" s="116" t="s">
        <v>672</v>
      </c>
      <c r="D11" s="216">
        <v>1860</v>
      </c>
      <c r="E11" s="216">
        <v>3500</v>
      </c>
      <c r="F11" s="216">
        <v>3500</v>
      </c>
      <c r="G11" s="216">
        <v>5043</v>
      </c>
      <c r="H11" s="216">
        <v>4513</v>
      </c>
      <c r="I11" s="275">
        <f t="shared" si="0"/>
        <v>1.881720430107527</v>
      </c>
      <c r="J11" s="217">
        <f>F11/E11</f>
        <v>1</v>
      </c>
      <c r="K11" s="217">
        <f>H11/F11</f>
        <v>1.2894285714285714</v>
      </c>
      <c r="L11" s="229"/>
      <c r="M11" s="883">
        <f t="shared" si="1"/>
        <v>530</v>
      </c>
    </row>
    <row r="12" spans="1:14" ht="26.25" customHeight="1">
      <c r="A12" s="274" t="s">
        <v>21</v>
      </c>
      <c r="B12" s="276" t="s">
        <v>674</v>
      </c>
      <c r="C12" s="116" t="s">
        <v>1</v>
      </c>
      <c r="D12" s="216">
        <v>10</v>
      </c>
      <c r="E12" s="216">
        <v>10</v>
      </c>
      <c r="F12" s="216">
        <v>10</v>
      </c>
      <c r="G12" s="216">
        <v>10</v>
      </c>
      <c r="H12" s="216">
        <v>10</v>
      </c>
      <c r="I12" s="275">
        <f t="shared" si="0"/>
        <v>1</v>
      </c>
      <c r="J12" s="217">
        <f>F12/E12</f>
        <v>1</v>
      </c>
      <c r="K12" s="217">
        <f>H12/F12</f>
        <v>1</v>
      </c>
      <c r="L12" s="229"/>
      <c r="M12" s="883">
        <f t="shared" si="1"/>
        <v>0</v>
      </c>
    </row>
    <row r="13" spans="1:14" s="249" customFormat="1" ht="23.25" customHeight="1">
      <c r="A13" s="278">
        <v>2</v>
      </c>
      <c r="B13" s="279" t="s">
        <v>675</v>
      </c>
      <c r="C13" s="303"/>
      <c r="D13" s="280"/>
      <c r="E13" s="280"/>
      <c r="F13" s="280"/>
      <c r="G13" s="280"/>
      <c r="H13" s="280"/>
      <c r="I13" s="281"/>
      <c r="J13" s="281"/>
      <c r="K13" s="281"/>
      <c r="L13" s="282"/>
      <c r="M13" s="884">
        <f t="shared" si="1"/>
        <v>0</v>
      </c>
    </row>
    <row r="14" spans="1:14" ht="30">
      <c r="A14" s="232" t="s">
        <v>202</v>
      </c>
      <c r="B14" s="992" t="s">
        <v>61</v>
      </c>
      <c r="C14" s="116" t="s">
        <v>8</v>
      </c>
      <c r="D14" s="228"/>
      <c r="E14" s="228">
        <v>90.7</v>
      </c>
      <c r="F14" s="228">
        <v>90.7</v>
      </c>
      <c r="G14" s="228">
        <v>90</v>
      </c>
      <c r="H14" s="228">
        <v>91</v>
      </c>
      <c r="I14" s="228"/>
      <c r="J14" s="228">
        <f>F14-E14</f>
        <v>0</v>
      </c>
      <c r="K14" s="228">
        <f>H14-F14</f>
        <v>0.29999999999999716</v>
      </c>
      <c r="L14" s="284"/>
      <c r="M14" s="928">
        <f t="shared" si="1"/>
        <v>-1</v>
      </c>
      <c r="N14" s="240" t="s">
        <v>676</v>
      </c>
    </row>
    <row r="15" spans="1:14" ht="24" customHeight="1">
      <c r="A15" s="285" t="s">
        <v>206</v>
      </c>
      <c r="B15" s="230" t="s">
        <v>677</v>
      </c>
      <c r="C15" s="116" t="s">
        <v>678</v>
      </c>
      <c r="D15" s="216">
        <v>13680</v>
      </c>
      <c r="E15" s="216">
        <v>12600</v>
      </c>
      <c r="F15" s="216">
        <v>12600</v>
      </c>
      <c r="G15" s="216">
        <v>12600</v>
      </c>
      <c r="H15" s="216">
        <v>12600</v>
      </c>
      <c r="I15" s="283">
        <f>F15/D15</f>
        <v>0.92105263157894735</v>
      </c>
      <c r="J15" s="217">
        <f>F15/E15</f>
        <v>1</v>
      </c>
      <c r="K15" s="217">
        <f>H15/F15</f>
        <v>1</v>
      </c>
      <c r="L15" s="284"/>
      <c r="M15" s="883">
        <f t="shared" si="1"/>
        <v>0</v>
      </c>
    </row>
    <row r="16" spans="1:14" ht="24" customHeight="1">
      <c r="A16" s="285"/>
      <c r="B16" s="230" t="s">
        <v>679</v>
      </c>
      <c r="C16" s="116" t="s">
        <v>678</v>
      </c>
      <c r="D16" s="216"/>
      <c r="E16" s="216"/>
      <c r="F16" s="216"/>
      <c r="G16" s="216"/>
      <c r="H16" s="216"/>
      <c r="I16" s="217"/>
      <c r="J16" s="217"/>
      <c r="K16" s="217"/>
      <c r="L16" s="284"/>
      <c r="M16" s="883">
        <f t="shared" si="1"/>
        <v>0</v>
      </c>
    </row>
    <row r="17" spans="1:13" s="247" customFormat="1" ht="24" customHeight="1">
      <c r="A17" s="285"/>
      <c r="B17" s="230" t="s">
        <v>680</v>
      </c>
      <c r="C17" s="116" t="s">
        <v>678</v>
      </c>
      <c r="D17" s="216">
        <v>13680</v>
      </c>
      <c r="E17" s="216">
        <v>12600</v>
      </c>
      <c r="F17" s="216">
        <v>12600</v>
      </c>
      <c r="G17" s="216">
        <v>12600</v>
      </c>
      <c r="H17" s="216">
        <v>12600</v>
      </c>
      <c r="I17" s="283">
        <f>F17/D17</f>
        <v>0.92105263157894735</v>
      </c>
      <c r="J17" s="217">
        <f>F17/E17</f>
        <v>1</v>
      </c>
      <c r="K17" s="217">
        <f>H17/F17</f>
        <v>1</v>
      </c>
      <c r="L17" s="286"/>
      <c r="M17" s="883">
        <f t="shared" si="1"/>
        <v>0</v>
      </c>
    </row>
    <row r="18" spans="1:13" s="247" customFormat="1" ht="24" customHeight="1">
      <c r="A18" s="274" t="s">
        <v>21</v>
      </c>
      <c r="B18" s="230" t="s">
        <v>681</v>
      </c>
      <c r="C18" s="116" t="s">
        <v>678</v>
      </c>
      <c r="D18" s="216">
        <f>D195</f>
        <v>0</v>
      </c>
      <c r="E18" s="216">
        <v>110</v>
      </c>
      <c r="F18" s="216">
        <v>113</v>
      </c>
      <c r="G18" s="216">
        <f t="shared" ref="G18" si="2">G19+G20</f>
        <v>110</v>
      </c>
      <c r="H18" s="216">
        <v>110</v>
      </c>
      <c r="I18" s="283"/>
      <c r="J18" s="217">
        <f>F18/E18</f>
        <v>1.0272727272727273</v>
      </c>
      <c r="K18" s="217">
        <f>H18/F18</f>
        <v>0.97345132743362828</v>
      </c>
      <c r="L18" s="286"/>
      <c r="M18" s="883">
        <f t="shared" si="1"/>
        <v>0</v>
      </c>
    </row>
    <row r="19" spans="1:13" ht="24" customHeight="1">
      <c r="A19" s="285"/>
      <c r="B19" s="230" t="s">
        <v>682</v>
      </c>
      <c r="C19" s="116" t="s">
        <v>678</v>
      </c>
      <c r="D19" s="216"/>
      <c r="E19" s="216"/>
      <c r="F19" s="216"/>
      <c r="G19" s="216"/>
      <c r="H19" s="216"/>
      <c r="I19" s="217"/>
      <c r="J19" s="217"/>
      <c r="K19" s="217"/>
      <c r="L19" s="284"/>
      <c r="M19" s="883">
        <f t="shared" si="1"/>
        <v>0</v>
      </c>
    </row>
    <row r="20" spans="1:13" ht="24" customHeight="1">
      <c r="A20" s="285"/>
      <c r="B20" s="230" t="s">
        <v>683</v>
      </c>
      <c r="C20" s="116" t="s">
        <v>678</v>
      </c>
      <c r="D20" s="216"/>
      <c r="E20" s="587">
        <v>110</v>
      </c>
      <c r="F20" s="587">
        <v>113</v>
      </c>
      <c r="G20" s="216">
        <v>110</v>
      </c>
      <c r="H20" s="216">
        <v>110</v>
      </c>
      <c r="I20" s="287"/>
      <c r="J20" s="217">
        <f>F20/E20</f>
        <v>1.0272727272727273</v>
      </c>
      <c r="K20" s="217">
        <f>H20/F20</f>
        <v>0.97345132743362828</v>
      </c>
      <c r="L20" s="284"/>
      <c r="M20" s="883">
        <f t="shared" si="1"/>
        <v>0</v>
      </c>
    </row>
    <row r="21" spans="1:13" s="289" customFormat="1" ht="24" customHeight="1">
      <c r="A21" s="285" t="s">
        <v>208</v>
      </c>
      <c r="B21" s="276" t="s">
        <v>684</v>
      </c>
      <c r="C21" s="116" t="s">
        <v>678</v>
      </c>
      <c r="D21" s="216">
        <v>18540</v>
      </c>
      <c r="E21" s="216">
        <v>6700</v>
      </c>
      <c r="F21" s="216">
        <v>6700</v>
      </c>
      <c r="G21" s="216"/>
      <c r="H21" s="216">
        <v>6700</v>
      </c>
      <c r="I21" s="287">
        <f>F21/D21</f>
        <v>0.36138079827400216</v>
      </c>
      <c r="J21" s="217">
        <f>F21/E21</f>
        <v>1</v>
      </c>
      <c r="K21" s="217">
        <f>H21/F21</f>
        <v>1</v>
      </c>
      <c r="L21" s="288"/>
      <c r="M21" s="883">
        <f t="shared" si="1"/>
        <v>-6700</v>
      </c>
    </row>
    <row r="22" spans="1:13" hidden="1">
      <c r="A22" s="285"/>
      <c r="B22" s="276" t="s">
        <v>679</v>
      </c>
      <c r="C22" s="116" t="s">
        <v>678</v>
      </c>
      <c r="D22" s="216"/>
      <c r="E22" s="216"/>
      <c r="F22" s="216"/>
      <c r="G22" s="216"/>
      <c r="H22" s="216"/>
      <c r="I22" s="217" t="e">
        <f t="shared" ref="I22:I24" si="3">F22/D22</f>
        <v>#DIV/0!</v>
      </c>
      <c r="J22" s="217" t="e">
        <f>F22/E22</f>
        <v>#DIV/0!</v>
      </c>
      <c r="K22" s="217" t="e">
        <f>H22/F22</f>
        <v>#DIV/0!</v>
      </c>
      <c r="L22" s="284"/>
      <c r="M22" s="883">
        <f t="shared" si="1"/>
        <v>0</v>
      </c>
    </row>
    <row r="23" spans="1:13" ht="22.5" hidden="1" customHeight="1">
      <c r="A23" s="285"/>
      <c r="B23" s="276" t="s">
        <v>680</v>
      </c>
      <c r="C23" s="116" t="s">
        <v>678</v>
      </c>
      <c r="D23" s="277"/>
      <c r="E23" s="277"/>
      <c r="F23" s="277"/>
      <c r="G23" s="277"/>
      <c r="H23" s="277"/>
      <c r="I23" s="290" t="e">
        <f t="shared" si="3"/>
        <v>#DIV/0!</v>
      </c>
      <c r="J23" s="217" t="e">
        <f>F23/E23</f>
        <v>#DIV/0!</v>
      </c>
      <c r="K23" s="217" t="e">
        <f>H23/F23</f>
        <v>#DIV/0!</v>
      </c>
      <c r="L23" s="218"/>
      <c r="M23" s="948">
        <f t="shared" si="1"/>
        <v>0</v>
      </c>
    </row>
    <row r="24" spans="1:13" s="249" customFormat="1" ht="43.5" customHeight="1">
      <c r="A24" s="278">
        <v>3</v>
      </c>
      <c r="B24" s="279" t="s">
        <v>685</v>
      </c>
      <c r="C24" s="303" t="s">
        <v>502</v>
      </c>
      <c r="D24" s="280">
        <v>11</v>
      </c>
      <c r="E24" s="280">
        <v>11</v>
      </c>
      <c r="F24" s="280">
        <v>11</v>
      </c>
      <c r="G24" s="280">
        <v>11</v>
      </c>
      <c r="H24" s="280">
        <v>11</v>
      </c>
      <c r="I24" s="291">
        <f t="shared" si="3"/>
        <v>1</v>
      </c>
      <c r="J24" s="291">
        <f>F24/E24</f>
        <v>1</v>
      </c>
      <c r="K24" s="292">
        <f>H24/F24</f>
        <v>1</v>
      </c>
      <c r="L24" s="293"/>
      <c r="M24" s="884">
        <f t="shared" si="1"/>
        <v>0</v>
      </c>
    </row>
    <row r="25" spans="1:13" ht="13.5" customHeight="1">
      <c r="A25" s="294"/>
      <c r="B25" s="294"/>
      <c r="C25" s="294"/>
      <c r="D25" s="294"/>
      <c r="E25" s="294"/>
      <c r="F25" s="294"/>
      <c r="G25" s="294"/>
      <c r="H25" s="294"/>
      <c r="I25" s="295"/>
      <c r="J25" s="295"/>
      <c r="K25" s="296"/>
      <c r="L25" s="294"/>
    </row>
    <row r="26" spans="1:13" ht="9" customHeight="1">
      <c r="K26" s="254"/>
    </row>
    <row r="27" spans="1:13" ht="12.75" customHeight="1">
      <c r="B27" s="249"/>
      <c r="K27" s="254"/>
    </row>
    <row r="28" spans="1:13">
      <c r="C28" s="240"/>
    </row>
    <row r="29" spans="1:13">
      <c r="B29" s="1114"/>
      <c r="C29" s="1114"/>
      <c r="D29" s="1114"/>
      <c r="E29" s="1114"/>
      <c r="F29" s="1114"/>
      <c r="G29" s="1114"/>
      <c r="H29" s="1114"/>
      <c r="I29" s="1114"/>
      <c r="J29" s="1114"/>
      <c r="K29" s="1114"/>
      <c r="L29" s="1114"/>
    </row>
    <row r="30" spans="1:13">
      <c r="C30" s="240"/>
      <c r="K30" s="254"/>
    </row>
    <row r="31" spans="1:13">
      <c r="C31" s="240"/>
      <c r="K31" s="254"/>
    </row>
    <row r="32" spans="1:13">
      <c r="C32" s="240"/>
      <c r="K32" s="254"/>
    </row>
    <row r="33" spans="3:11">
      <c r="C33" s="240"/>
      <c r="K33" s="254"/>
    </row>
    <row r="34" spans="3:11">
      <c r="C34" s="240"/>
      <c r="K34" s="254"/>
    </row>
    <row r="35" spans="3:11">
      <c r="C35" s="240"/>
      <c r="K35" s="254"/>
    </row>
    <row r="36" spans="3:11">
      <c r="C36" s="240"/>
      <c r="K36" s="254"/>
    </row>
    <row r="37" spans="3:11">
      <c r="C37" s="240"/>
      <c r="K37" s="254"/>
    </row>
    <row r="38" spans="3:11">
      <c r="C38" s="240"/>
      <c r="K38" s="254"/>
    </row>
    <row r="39" spans="3:11">
      <c r="C39" s="240"/>
      <c r="K39" s="254"/>
    </row>
    <row r="40" spans="3:11">
      <c r="C40" s="240"/>
      <c r="K40" s="254"/>
    </row>
    <row r="41" spans="3:11">
      <c r="C41" s="240"/>
      <c r="K41" s="254"/>
    </row>
    <row r="42" spans="3:11">
      <c r="C42" s="240"/>
      <c r="K42" s="254"/>
    </row>
    <row r="43" spans="3:11">
      <c r="C43" s="240"/>
      <c r="K43" s="254"/>
    </row>
    <row r="44" spans="3:11">
      <c r="C44" s="240"/>
      <c r="K44" s="254"/>
    </row>
    <row r="45" spans="3:11">
      <c r="C45" s="240"/>
      <c r="K45" s="254"/>
    </row>
    <row r="46" spans="3:11" ht="16.5" hidden="1" customHeight="1">
      <c r="C46" s="240"/>
      <c r="K46" s="254"/>
    </row>
    <row r="47" spans="3:11" ht="16.5" hidden="1" customHeight="1">
      <c r="C47" s="240"/>
      <c r="K47" s="254"/>
    </row>
    <row r="48" spans="3:11" ht="16.5" hidden="1" customHeight="1">
      <c r="C48" s="240"/>
      <c r="K48" s="254"/>
    </row>
    <row r="49" spans="3:11" ht="16.5" hidden="1" customHeight="1">
      <c r="C49" s="240"/>
      <c r="K49" s="254"/>
    </row>
    <row r="50" spans="3:11" ht="16.5" hidden="1" customHeight="1">
      <c r="C50" s="240"/>
      <c r="K50" s="254"/>
    </row>
    <row r="51" spans="3:11" ht="16.5" hidden="1" customHeight="1">
      <c r="C51" s="240"/>
      <c r="K51" s="254"/>
    </row>
    <row r="52" spans="3:11" ht="16.5" hidden="1" customHeight="1">
      <c r="C52" s="240"/>
      <c r="K52" s="254"/>
    </row>
    <row r="53" spans="3:11" ht="16.5" hidden="1" customHeight="1">
      <c r="C53" s="240"/>
      <c r="K53" s="254"/>
    </row>
    <row r="54" spans="3:11" ht="16.5" hidden="1" customHeight="1">
      <c r="C54" s="240"/>
      <c r="K54" s="254"/>
    </row>
    <row r="55" spans="3:11" ht="16.5" hidden="1" customHeight="1">
      <c r="C55" s="240"/>
      <c r="K55" s="254"/>
    </row>
    <row r="56" spans="3:11" ht="16.5" hidden="1" customHeight="1">
      <c r="C56" s="240"/>
      <c r="K56" s="254"/>
    </row>
    <row r="57" spans="3:11" ht="16.5" hidden="1" customHeight="1">
      <c r="C57" s="240"/>
      <c r="K57" s="254"/>
    </row>
    <row r="58" spans="3:11" ht="16.5" hidden="1" customHeight="1">
      <c r="C58" s="240"/>
      <c r="K58" s="254"/>
    </row>
    <row r="59" spans="3:11" ht="16.5" hidden="1" customHeight="1">
      <c r="C59" s="240"/>
      <c r="K59" s="254"/>
    </row>
    <row r="60" spans="3:11" ht="16.5" hidden="1" customHeight="1">
      <c r="C60" s="240"/>
      <c r="K60" s="254"/>
    </row>
    <row r="61" spans="3:11" ht="16.5" hidden="1" customHeight="1">
      <c r="C61" s="240"/>
    </row>
    <row r="62" spans="3:11" ht="16.5" hidden="1" customHeight="1">
      <c r="C62" s="240"/>
    </row>
    <row r="63" spans="3:11" ht="16.5" hidden="1" customHeight="1">
      <c r="C63" s="240"/>
    </row>
    <row r="64" spans="3:11" ht="16.5" hidden="1" customHeight="1">
      <c r="C64" s="240"/>
    </row>
    <row r="65" spans="3:3" ht="16.5" hidden="1" customHeight="1">
      <c r="C65" s="240"/>
    </row>
    <row r="66" spans="3:3" ht="16.5" hidden="1" customHeight="1">
      <c r="C66" s="240"/>
    </row>
    <row r="67" spans="3:3" ht="16.5" hidden="1" customHeight="1">
      <c r="C67" s="240"/>
    </row>
    <row r="68" spans="3:3" ht="16.5" hidden="1" customHeight="1">
      <c r="C68" s="240"/>
    </row>
    <row r="69" spans="3:3" ht="16.5" hidden="1" customHeight="1">
      <c r="C69" s="240"/>
    </row>
    <row r="70" spans="3:3" ht="16.5" hidden="1" customHeight="1">
      <c r="C70" s="240"/>
    </row>
    <row r="71" spans="3:3" ht="16.5" hidden="1" customHeight="1">
      <c r="C71" s="240"/>
    </row>
    <row r="72" spans="3:3" ht="16.5" hidden="1" customHeight="1">
      <c r="C72" s="240"/>
    </row>
    <row r="73" spans="3:3" ht="16.5" hidden="1" customHeight="1">
      <c r="C73" s="240"/>
    </row>
    <row r="74" spans="3:3" ht="16.5" hidden="1" customHeight="1">
      <c r="C74" s="240"/>
    </row>
    <row r="75" spans="3:3" ht="16.5" hidden="1" customHeight="1">
      <c r="C75" s="240"/>
    </row>
    <row r="76" spans="3:3" ht="16.5" hidden="1" customHeight="1">
      <c r="C76" s="240"/>
    </row>
    <row r="77" spans="3:3" ht="15.75" hidden="1" customHeight="1">
      <c r="C77" s="240"/>
    </row>
    <row r="78" spans="3:3">
      <c r="C78" s="240"/>
    </row>
    <row r="79" spans="3:3">
      <c r="C79" s="240"/>
    </row>
    <row r="80" spans="3:3">
      <c r="C80" s="240"/>
    </row>
    <row r="81" spans="3:3">
      <c r="C81" s="240"/>
    </row>
    <row r="82" spans="3:3">
      <c r="C82" s="240"/>
    </row>
    <row r="83" spans="3:3">
      <c r="C83" s="240"/>
    </row>
    <row r="84" spans="3:3">
      <c r="C84" s="240"/>
    </row>
    <row r="85" spans="3:3">
      <c r="C85" s="240"/>
    </row>
    <row r="86" spans="3:3">
      <c r="C86" s="240"/>
    </row>
    <row r="87" spans="3:3">
      <c r="C87" s="240"/>
    </row>
    <row r="88" spans="3:3">
      <c r="C88" s="240"/>
    </row>
    <row r="89" spans="3:3">
      <c r="C89" s="240"/>
    </row>
    <row r="90" spans="3:3">
      <c r="C90" s="240"/>
    </row>
    <row r="91" spans="3:3">
      <c r="C91" s="240"/>
    </row>
    <row r="92" spans="3:3">
      <c r="C92" s="240"/>
    </row>
    <row r="93" spans="3:3">
      <c r="C93" s="240"/>
    </row>
    <row r="94" spans="3:3">
      <c r="C94" s="240"/>
    </row>
    <row r="95" spans="3:3">
      <c r="C95" s="240"/>
    </row>
    <row r="96" spans="3:3">
      <c r="C96" s="240"/>
    </row>
    <row r="97" spans="3:3">
      <c r="C97" s="240"/>
    </row>
    <row r="98" spans="3:3">
      <c r="C98" s="240"/>
    </row>
    <row r="99" spans="3:3">
      <c r="C99" s="240"/>
    </row>
    <row r="100" spans="3:3">
      <c r="C100" s="240"/>
    </row>
    <row r="101" spans="3:3">
      <c r="C101" s="240"/>
    </row>
    <row r="102" spans="3:3">
      <c r="C102" s="240"/>
    </row>
    <row r="103" spans="3:3">
      <c r="C103" s="240"/>
    </row>
    <row r="104" spans="3:3">
      <c r="C104" s="240"/>
    </row>
    <row r="105" spans="3:3">
      <c r="C105" s="240"/>
    </row>
    <row r="106" spans="3:3">
      <c r="C106" s="240"/>
    </row>
    <row r="107" spans="3:3">
      <c r="C107" s="240"/>
    </row>
    <row r="108" spans="3:3">
      <c r="C108" s="240"/>
    </row>
    <row r="109" spans="3:3">
      <c r="C109" s="240"/>
    </row>
    <row r="110" spans="3:3">
      <c r="C110" s="240"/>
    </row>
    <row r="111" spans="3:3">
      <c r="C111" s="240"/>
    </row>
    <row r="112" spans="3:3">
      <c r="C112" s="240"/>
    </row>
    <row r="113" spans="3:3">
      <c r="C113" s="240"/>
    </row>
  </sheetData>
  <mergeCells count="18">
    <mergeCell ref="K6:K7"/>
    <mergeCell ref="B29:L29"/>
    <mergeCell ref="A2:L2"/>
    <mergeCell ref="A3:L3"/>
    <mergeCell ref="A5:A7"/>
    <mergeCell ref="B5:B7"/>
    <mergeCell ref="C5:C7"/>
    <mergeCell ref="D5:D7"/>
    <mergeCell ref="E5:F5"/>
    <mergeCell ref="I5:K5"/>
    <mergeCell ref="L5:L7"/>
    <mergeCell ref="E6:E7"/>
    <mergeCell ref="F6:F7"/>
    <mergeCell ref="H6:H7"/>
    <mergeCell ref="I6:I7"/>
    <mergeCell ref="G5:H5"/>
    <mergeCell ref="G6:G7"/>
    <mergeCell ref="J6:J7"/>
  </mergeCells>
  <printOptions horizontalCentered="1"/>
  <pageMargins left="0.39370078740157483" right="0.19685039370078741" top="0.39370078740157483" bottom="0.39370078740157483" header="0.19685039370078741" footer="0.19685039370078741"/>
  <pageSetup paperSize="9" scale="79" orientation="portrait" verticalDpi="300" r:id="rId1"/>
  <headerFooter alignWithMargins="0">
    <oddFooter>&amp;CTrang &amp;P / &amp;N</oddFooter>
  </headerFooter>
  <ignoredErrors>
    <ignoredError sqref="J9:J13 G18 J24 J19:J23 J15:J17" formula="1"/>
  </ignoredErrors>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4-000000000000}">
  <sheetPr codeName="Sheet1150"/>
  <dimension ref="A1:C35"/>
  <sheetViews>
    <sheetView workbookViewId="0">
      <selection activeCell="C26" sqref="C26"/>
    </sheetView>
  </sheetViews>
  <sheetFormatPr defaultColWidth="7" defaultRowHeight="12.75"/>
  <cols>
    <col min="1" max="1" width="22.88671875" style="1" customWidth="1"/>
    <col min="2" max="2" width="1" style="1" customWidth="1"/>
    <col min="3" max="3" width="24.664062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5" type="noConversion"/>
  <pageMargins left="0.75" right="0.75" top="0.41" bottom="0.5" header="0.22" footer="0.27"/>
  <pageSetup paperSize="9" orientation="landscape" r:id="rId1"/>
  <headerFooter alignWithMargins="0"/>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4-000000000000}">
  <sheetPr codeName="Sheet1151"/>
  <dimension ref="A1:C35"/>
  <sheetViews>
    <sheetView workbookViewId="0">
      <selection activeCell="C26" sqref="C26"/>
    </sheetView>
  </sheetViews>
  <sheetFormatPr defaultColWidth="7" defaultRowHeight="12.75"/>
  <cols>
    <col min="1" max="1" width="22.88671875" style="1" customWidth="1"/>
    <col min="2" max="2" width="1" style="1" customWidth="1"/>
    <col min="3" max="3" width="24.664062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5" type="noConversion"/>
  <pageMargins left="0.75" right="0.75" top="0.41" bottom="0.5" header="0.22" footer="0.27"/>
  <pageSetup paperSize="9" orientation="landscape" r:id="rId1"/>
  <headerFooter alignWithMargins="0"/>
</worksheet>
</file>

<file path=xl/worksheets/sheet1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4-000000000000}">
  <sheetPr codeName="Sheet1152"/>
  <dimension ref="A1:C35"/>
  <sheetViews>
    <sheetView workbookViewId="0">
      <selection activeCell="C26" sqref="C26"/>
    </sheetView>
  </sheetViews>
  <sheetFormatPr defaultColWidth="7" defaultRowHeight="12.75"/>
  <cols>
    <col min="1" max="1" width="22.88671875" style="1" customWidth="1"/>
    <col min="2" max="2" width="1" style="1" customWidth="1"/>
    <col min="3" max="3" width="24.664062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5" type="noConversion"/>
  <pageMargins left="0.75" right="0.75" top="0.41" bottom="0.5" header="0.22" footer="0.27"/>
  <pageSetup paperSize="9" orientation="landscape" r:id="rId1"/>
  <headerFooter alignWithMargins="0"/>
</worksheet>
</file>

<file path=xl/worksheets/sheet1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4-000000000000}">
  <sheetPr codeName="Sheet1153"/>
  <dimension ref="A1:C35"/>
  <sheetViews>
    <sheetView workbookViewId="0">
      <selection activeCell="C26" sqref="C26"/>
    </sheetView>
  </sheetViews>
  <sheetFormatPr defaultColWidth="7" defaultRowHeight="12.75"/>
  <cols>
    <col min="1" max="1" width="22.88671875" style="1" customWidth="1"/>
    <col min="2" max="2" width="1" style="1" customWidth="1"/>
    <col min="3" max="3" width="24.6640625" style="1" customWidth="1"/>
    <col min="4" max="16384" width="7" style="1"/>
  </cols>
  <sheetData>
    <row r="1" spans="1:3" ht="13.5" thickBot="1"/>
    <row r="2" spans="1:3" ht="15.75" thickBot="1">
      <c r="A2"/>
      <c r="C2"/>
    </row>
    <row r="3" spans="1:3" ht="15">
      <c r="A3"/>
      <c r="C3"/>
    </row>
    <row r="4" spans="1:3" ht="15">
      <c r="A4"/>
      <c r="C4"/>
    </row>
    <row r="5" spans="1:3" ht="15">
      <c r="A5"/>
      <c r="C5"/>
    </row>
    <row r="6" spans="1:3" ht="15.75" thickBot="1">
      <c r="A6"/>
      <c r="C6"/>
    </row>
    <row r="7" spans="1:3" ht="15">
      <c r="C7"/>
    </row>
    <row r="8" spans="1:3" ht="15.75" thickBot="1">
      <c r="C8"/>
    </row>
    <row r="9" spans="1:3" ht="15.75" thickBot="1">
      <c r="A9"/>
    </row>
    <row r="10" spans="1:3" ht="15.75" thickBot="1">
      <c r="A10"/>
      <c r="C10"/>
    </row>
    <row r="11" spans="1:3" ht="15">
      <c r="A11"/>
      <c r="C11"/>
    </row>
    <row r="12" spans="1:3" ht="15">
      <c r="A12"/>
      <c r="C12"/>
    </row>
    <row r="13" spans="1:3" ht="15">
      <c r="A13"/>
      <c r="C13"/>
    </row>
    <row r="14" spans="1:3" ht="15">
      <c r="A14"/>
      <c r="C14"/>
    </row>
    <row r="15" spans="1:3" ht="15">
      <c r="A15"/>
      <c r="C15"/>
    </row>
    <row r="16" spans="1:3" ht="15">
      <c r="A16"/>
      <c r="C16"/>
    </row>
    <row r="17" spans="1:3" ht="15">
      <c r="A17"/>
      <c r="C17"/>
    </row>
    <row r="18" spans="1:3" ht="15">
      <c r="A18"/>
      <c r="C18"/>
    </row>
    <row r="19" spans="1:3" ht="15">
      <c r="A19"/>
      <c r="C19"/>
    </row>
    <row r="20" spans="1:3" ht="15.75" thickBot="1">
      <c r="A20"/>
      <c r="C20"/>
    </row>
    <row r="21" spans="1:3" ht="15.75" thickBot="1">
      <c r="A21"/>
    </row>
    <row r="22" spans="1:3" ht="15.75" thickBot="1">
      <c r="A22"/>
      <c r="C22"/>
    </row>
    <row r="23" spans="1:3" ht="15">
      <c r="A23"/>
      <c r="C23"/>
    </row>
    <row r="24" spans="1:3" ht="15">
      <c r="A24"/>
      <c r="C24"/>
    </row>
    <row r="25" spans="1:3" ht="15">
      <c r="A25"/>
      <c r="C25"/>
    </row>
    <row r="26" spans="1:3" ht="15">
      <c r="A26"/>
      <c r="C26"/>
    </row>
    <row r="27" spans="1:3" ht="15">
      <c r="A27"/>
      <c r="C27"/>
    </row>
    <row r="28" spans="1:3" ht="15">
      <c r="A28"/>
      <c r="C28"/>
    </row>
    <row r="29" spans="1:3" ht="15">
      <c r="A29"/>
      <c r="C29"/>
    </row>
    <row r="30" spans="1:3" ht="15.75" thickBot="1">
      <c r="A30"/>
      <c r="C30"/>
    </row>
    <row r="31" spans="1:3" ht="15">
      <c r="C31"/>
    </row>
    <row r="32" spans="1:3" ht="15.75" thickBot="1">
      <c r="C32"/>
    </row>
    <row r="33" spans="1:3" ht="15">
      <c r="A33"/>
      <c r="C33"/>
    </row>
    <row r="34" spans="1:3" ht="15">
      <c r="A34"/>
      <c r="C34"/>
    </row>
    <row r="35" spans="1:3" ht="15.75" thickBot="1">
      <c r="A35"/>
      <c r="C35"/>
    </row>
  </sheetData>
  <sheetProtection password="CFB0" sheet="1" objects="1"/>
  <phoneticPr fontId="5" type="noConversion"/>
  <pageMargins left="0.75" right="0.75" top="0.41" bottom="0.5" header="0.22" footer="0.27"/>
  <pageSetup paperSize="9" orientation="landscape" r:id="rId1"/>
  <headerFooter alignWithMargins="0"/>
</worksheet>
</file>

<file path=xl/worksheets/sheet1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4-000000000000}">
  <sheetPr codeName="Sheet1154"/>
  <dimension ref="A1:C41"/>
  <sheetViews>
    <sheetView workbookViewId="0">
      <selection activeCell="C1" sqref="C1"/>
    </sheetView>
  </sheetViews>
  <sheetFormatPr defaultColWidth="7.109375" defaultRowHeight="12.75"/>
  <cols>
    <col min="1" max="1" width="23.21875" style="1" customWidth="1"/>
    <col min="2" max="2" width="1" style="1" customWidth="1"/>
    <col min="3" max="3" width="25" style="1" customWidth="1"/>
    <col min="4" max="16384" width="7.109375" style="1"/>
  </cols>
  <sheetData>
    <row r="1" spans="1:3" ht="15">
      <c r="A1" s="3"/>
      <c r="C1" s="3"/>
    </row>
    <row r="2" spans="1:3" ht="15.75" thickBot="1">
      <c r="A2" s="3"/>
    </row>
    <row r="3" spans="1:3" ht="15.75" thickBot="1">
      <c r="A3" s="2"/>
      <c r="C3" s="2"/>
    </row>
    <row r="4" spans="1:3" ht="15">
      <c r="A4" s="2"/>
      <c r="C4" s="2"/>
    </row>
    <row r="5" spans="1:3" ht="15">
      <c r="C5" s="2"/>
    </row>
    <row r="6" spans="1:3" ht="15.75" thickBot="1">
      <c r="C6" s="2"/>
    </row>
    <row r="7" spans="1:3" ht="15">
      <c r="A7" s="2"/>
      <c r="C7" s="2"/>
    </row>
    <row r="8" spans="1:3" ht="15">
      <c r="A8" s="2"/>
      <c r="C8" s="2"/>
    </row>
    <row r="9" spans="1:3" ht="15">
      <c r="A9" s="2"/>
      <c r="C9" s="2"/>
    </row>
    <row r="10" spans="1:3" ht="15">
      <c r="A10" s="2"/>
      <c r="C10" s="2"/>
    </row>
    <row r="11" spans="1:3" ht="15.75" thickBot="1">
      <c r="A11" s="2"/>
      <c r="C11" s="2"/>
    </row>
    <row r="12" spans="1:3" ht="15">
      <c r="C12" s="2"/>
    </row>
    <row r="13" spans="1:3" ht="15.75" thickBot="1">
      <c r="C13" s="2"/>
    </row>
    <row r="14" spans="1:3" ht="15.75" thickBot="1">
      <c r="A14" s="2"/>
      <c r="C14" s="2"/>
    </row>
    <row r="15" spans="1:3" ht="15">
      <c r="A15" s="2"/>
    </row>
    <row r="16" spans="1:3" ht="15.75" thickBot="1">
      <c r="A16" s="2"/>
    </row>
    <row r="17" spans="1:3" ht="15.75" thickBot="1">
      <c r="A17" s="2"/>
      <c r="C17" s="2"/>
    </row>
    <row r="18" spans="1:3" ht="15">
      <c r="C18" s="2"/>
    </row>
    <row r="19" spans="1:3" ht="15">
      <c r="C19" s="2"/>
    </row>
    <row r="20" spans="1:3" ht="15">
      <c r="A20" s="2"/>
      <c r="C20" s="2"/>
    </row>
    <row r="21" spans="1:3" ht="15">
      <c r="A21" s="2"/>
      <c r="C21" s="2"/>
    </row>
    <row r="22" spans="1:3" ht="15">
      <c r="A22" s="2"/>
      <c r="C22" s="2"/>
    </row>
    <row r="23" spans="1:3" ht="15">
      <c r="A23" s="2"/>
      <c r="C23" s="2"/>
    </row>
    <row r="24" spans="1:3" ht="15">
      <c r="A24" s="2"/>
    </row>
    <row r="25" spans="1:3" ht="15">
      <c r="A25" s="2"/>
    </row>
    <row r="26" spans="1:3" ht="15.75" thickBot="1">
      <c r="A26" s="2"/>
      <c r="C26" s="2"/>
    </row>
    <row r="27" spans="1:3" ht="15">
      <c r="A27" s="2"/>
      <c r="C27" s="2"/>
    </row>
    <row r="28" spans="1:3" ht="15">
      <c r="A28" s="2"/>
      <c r="C28" s="2"/>
    </row>
    <row r="29" spans="1:3" ht="15">
      <c r="A29" s="2"/>
      <c r="C29" s="2"/>
    </row>
    <row r="30" spans="1:3" ht="15">
      <c r="A30" s="2"/>
      <c r="C30" s="2"/>
    </row>
    <row r="31" spans="1:3" ht="15">
      <c r="A31" s="2"/>
      <c r="C31" s="2"/>
    </row>
    <row r="32" spans="1:3" ht="15">
      <c r="A32" s="2"/>
      <c r="C32" s="2"/>
    </row>
    <row r="33" spans="1:3" ht="15">
      <c r="A33" s="2"/>
      <c r="C33" s="2"/>
    </row>
    <row r="34" spans="1:3" ht="15">
      <c r="A34" s="2"/>
      <c r="C34" s="2"/>
    </row>
    <row r="35" spans="1:3" ht="15">
      <c r="A35" s="2"/>
      <c r="C35" s="2"/>
    </row>
    <row r="36" spans="1:3" ht="15">
      <c r="A36" s="2"/>
      <c r="C36" s="2"/>
    </row>
    <row r="37" spans="1:3" ht="15">
      <c r="A37" s="2"/>
    </row>
    <row r="38" spans="1:3" ht="15">
      <c r="A38" s="2"/>
    </row>
    <row r="39" spans="1:3" ht="15">
      <c r="A39" s="2"/>
      <c r="C39" s="2"/>
    </row>
    <row r="40" spans="1:3" ht="15">
      <c r="A40" s="2"/>
      <c r="C40" s="2"/>
    </row>
    <row r="41" spans="1:3" ht="15">
      <c r="A41" s="2"/>
      <c r="C41" s="2"/>
    </row>
  </sheetData>
  <sheetProtection password="8863" sheet="1" objects="1"/>
  <phoneticPr fontId="5" type="noConversion"/>
  <pageMargins left="0.75" right="0.75" top="1" bottom="1" header="0.5" footer="0.5"/>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4-000000000000}">
  <sheetPr codeName="Sheet1155"/>
  <dimension ref="A1:C41"/>
  <sheetViews>
    <sheetView workbookViewId="0">
      <selection activeCell="C1" sqref="C1"/>
    </sheetView>
  </sheetViews>
  <sheetFormatPr defaultColWidth="7.109375" defaultRowHeight="12.75"/>
  <cols>
    <col min="1" max="1" width="23.21875" style="1" customWidth="1"/>
    <col min="2" max="2" width="1" style="1" customWidth="1"/>
    <col min="3" max="3" width="25" style="1" customWidth="1"/>
    <col min="4" max="16384" width="7.109375" style="1"/>
  </cols>
  <sheetData>
    <row r="1" spans="1:3" ht="15">
      <c r="A1" s="3"/>
      <c r="C1" s="3"/>
    </row>
    <row r="2" spans="1:3" ht="15.75" thickBot="1">
      <c r="A2" s="3"/>
    </row>
    <row r="3" spans="1:3" ht="15.75" thickBot="1">
      <c r="A3" s="2"/>
      <c r="C3" s="2"/>
    </row>
    <row r="4" spans="1:3" ht="15">
      <c r="A4" s="2"/>
      <c r="C4" s="2"/>
    </row>
    <row r="5" spans="1:3" ht="15">
      <c r="C5" s="2"/>
    </row>
    <row r="6" spans="1:3" ht="15.75" thickBot="1">
      <c r="C6" s="2"/>
    </row>
    <row r="7" spans="1:3" ht="15">
      <c r="A7" s="2"/>
      <c r="C7" s="2"/>
    </row>
    <row r="8" spans="1:3" ht="15">
      <c r="A8" s="2"/>
      <c r="C8" s="2"/>
    </row>
    <row r="9" spans="1:3" ht="15">
      <c r="A9" s="2"/>
      <c r="C9" s="2"/>
    </row>
    <row r="10" spans="1:3" ht="15">
      <c r="A10" s="2"/>
      <c r="C10" s="2"/>
    </row>
    <row r="11" spans="1:3" ht="15.75" thickBot="1">
      <c r="A11" s="2"/>
      <c r="C11" s="2"/>
    </row>
    <row r="12" spans="1:3" ht="15">
      <c r="C12" s="2"/>
    </row>
    <row r="13" spans="1:3" ht="15.75" thickBot="1">
      <c r="C13" s="2"/>
    </row>
    <row r="14" spans="1:3" ht="15.75" thickBot="1">
      <c r="A14" s="2"/>
      <c r="C14" s="2"/>
    </row>
    <row r="15" spans="1:3" ht="15">
      <c r="A15" s="2"/>
    </row>
    <row r="16" spans="1:3" ht="15.75" thickBot="1">
      <c r="A16" s="2"/>
    </row>
    <row r="17" spans="1:3" ht="15.75" thickBot="1">
      <c r="A17" s="2"/>
      <c r="C17" s="2"/>
    </row>
    <row r="18" spans="1:3" ht="15">
      <c r="C18" s="2"/>
    </row>
    <row r="19" spans="1:3" ht="15">
      <c r="C19" s="2"/>
    </row>
    <row r="20" spans="1:3" ht="15">
      <c r="A20" s="2"/>
      <c r="C20" s="2"/>
    </row>
    <row r="21" spans="1:3" ht="15">
      <c r="A21" s="2"/>
      <c r="C21" s="2"/>
    </row>
    <row r="22" spans="1:3" ht="15">
      <c r="A22" s="2"/>
      <c r="C22" s="2"/>
    </row>
    <row r="23" spans="1:3" ht="15">
      <c r="A23" s="2"/>
      <c r="C23" s="2"/>
    </row>
    <row r="24" spans="1:3" ht="15">
      <c r="A24" s="2"/>
    </row>
    <row r="25" spans="1:3" ht="15">
      <c r="A25" s="2"/>
    </row>
    <row r="26" spans="1:3" ht="15.75" thickBot="1">
      <c r="A26" s="2"/>
      <c r="C26" s="2"/>
    </row>
    <row r="27" spans="1:3" ht="15">
      <c r="A27" s="2"/>
      <c r="C27" s="2"/>
    </row>
    <row r="28" spans="1:3" ht="15">
      <c r="A28" s="2"/>
      <c r="C28" s="2"/>
    </row>
    <row r="29" spans="1:3" ht="15">
      <c r="A29" s="2"/>
      <c r="C29" s="2"/>
    </row>
    <row r="30" spans="1:3" ht="15">
      <c r="A30" s="2"/>
      <c r="C30" s="2"/>
    </row>
    <row r="31" spans="1:3" ht="15">
      <c r="A31" s="2"/>
      <c r="C31" s="2"/>
    </row>
    <row r="32" spans="1:3" ht="15">
      <c r="A32" s="2"/>
      <c r="C32" s="2"/>
    </row>
    <row r="33" spans="1:3" ht="15">
      <c r="A33" s="2"/>
      <c r="C33" s="2"/>
    </row>
    <row r="34" spans="1:3" ht="15">
      <c r="A34" s="2"/>
      <c r="C34" s="2"/>
    </row>
    <row r="35" spans="1:3" ht="15">
      <c r="A35" s="2"/>
      <c r="C35" s="2"/>
    </row>
    <row r="36" spans="1:3" ht="15">
      <c r="A36" s="2"/>
      <c r="C36" s="2"/>
    </row>
    <row r="37" spans="1:3" ht="15">
      <c r="A37" s="2"/>
    </row>
    <row r="38" spans="1:3" ht="15">
      <c r="A38" s="2"/>
    </row>
    <row r="39" spans="1:3" ht="15">
      <c r="A39" s="2"/>
      <c r="C39" s="2"/>
    </row>
    <row r="40" spans="1:3" ht="15">
      <c r="A40" s="2"/>
      <c r="C40" s="2"/>
    </row>
    <row r="41" spans="1:3" ht="15">
      <c r="A41" s="2"/>
      <c r="C41" s="2"/>
    </row>
  </sheetData>
  <sheetProtection password="8863" sheet="1" objects="1"/>
  <phoneticPr fontId="5" type="noConversion"/>
  <pageMargins left="0.75" right="0.75" top="1" bottom="1" header="0.5" footer="0.5"/>
  <headerFooter alignWithMargins="0"/>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4-000000000000}">
  <sheetPr codeName="Sheet1156"/>
  <dimension ref="A1:C35"/>
  <sheetViews>
    <sheetView workbookViewId="0">
      <selection activeCell="C26" sqref="C26"/>
    </sheetView>
  </sheetViews>
  <sheetFormatPr defaultColWidth="7" defaultRowHeight="12.75"/>
  <cols>
    <col min="1" max="1" width="22.88671875" style="1" customWidth="1"/>
    <col min="2" max="2" width="1" style="1" customWidth="1"/>
    <col min="3" max="3" width="24.6640625" style="1" customWidth="1"/>
    <col min="4" max="16384" width="7" style="1"/>
  </cols>
  <sheetData>
    <row r="1" spans="1:3" ht="13.5" thickBot="1"/>
    <row r="2" spans="1:3" ht="15.75" thickBot="1">
      <c r="A2" s="2"/>
      <c r="C2" s="2"/>
    </row>
    <row r="3" spans="1:3" ht="15">
      <c r="A3" s="2"/>
      <c r="C3" s="2"/>
    </row>
    <row r="4" spans="1:3" ht="15">
      <c r="A4" s="2"/>
      <c r="C4" s="2"/>
    </row>
    <row r="5" spans="1:3" ht="15">
      <c r="A5" s="2"/>
      <c r="C5" s="2"/>
    </row>
    <row r="6" spans="1:3" ht="15.75" thickBot="1">
      <c r="A6" s="2"/>
      <c r="C6" s="2"/>
    </row>
    <row r="7" spans="1:3" ht="15">
      <c r="C7" s="2"/>
    </row>
    <row r="8" spans="1:3" ht="15.75" thickBot="1">
      <c r="C8" s="2"/>
    </row>
    <row r="9" spans="1:3" ht="15.75" thickBot="1">
      <c r="A9" s="2"/>
    </row>
    <row r="10" spans="1:3" ht="15.75" thickBot="1">
      <c r="A10" s="2"/>
      <c r="C10" s="2"/>
    </row>
    <row r="11" spans="1:3" ht="15">
      <c r="A11" s="2"/>
      <c r="C11" s="2"/>
    </row>
    <row r="12" spans="1:3" ht="15">
      <c r="A12" s="2"/>
      <c r="C12" s="2"/>
    </row>
    <row r="13" spans="1:3" ht="15">
      <c r="A13" s="2"/>
      <c r="C13" s="2"/>
    </row>
    <row r="14" spans="1:3" ht="15">
      <c r="A14" s="2"/>
      <c r="C14" s="2"/>
    </row>
    <row r="15" spans="1:3" ht="15">
      <c r="A15" s="2"/>
      <c r="C15" s="2"/>
    </row>
    <row r="16" spans="1:3" ht="15">
      <c r="A16" s="2"/>
      <c r="C16" s="2"/>
    </row>
    <row r="17" spans="1:3" ht="15">
      <c r="A17" s="2"/>
      <c r="C17" s="2"/>
    </row>
    <row r="18" spans="1:3" ht="15">
      <c r="A18" s="2"/>
      <c r="C18" s="2"/>
    </row>
    <row r="19" spans="1:3" ht="15">
      <c r="A19" s="2"/>
      <c r="C19" s="2"/>
    </row>
    <row r="20" spans="1:3" ht="15.75" thickBot="1">
      <c r="A20" s="2"/>
      <c r="C20" s="2"/>
    </row>
    <row r="21" spans="1:3" ht="15.75" thickBot="1">
      <c r="A21" s="2"/>
    </row>
    <row r="22" spans="1:3" ht="15.75" thickBot="1">
      <c r="A22" s="2"/>
      <c r="C22" s="2"/>
    </row>
    <row r="23" spans="1:3" ht="15">
      <c r="A23" s="2"/>
      <c r="C23" s="2"/>
    </row>
    <row r="24" spans="1:3" ht="15">
      <c r="A24" s="2"/>
      <c r="C24" s="2"/>
    </row>
    <row r="25" spans="1:3" ht="15">
      <c r="A25" s="2"/>
      <c r="C25" s="2"/>
    </row>
    <row r="26" spans="1:3" ht="15">
      <c r="A26" s="2"/>
      <c r="C26" s="2"/>
    </row>
    <row r="27" spans="1:3" ht="15">
      <c r="A27" s="2"/>
      <c r="C27" s="2"/>
    </row>
    <row r="28" spans="1:3" ht="15">
      <c r="A28" s="2"/>
      <c r="C28" s="2"/>
    </row>
    <row r="29" spans="1:3" ht="15">
      <c r="A29" s="2"/>
      <c r="C29" s="2"/>
    </row>
    <row r="30" spans="1:3" ht="15.75" thickBot="1">
      <c r="A30" s="2"/>
      <c r="C30" s="2"/>
    </row>
    <row r="31" spans="1:3" ht="15">
      <c r="C31" s="2"/>
    </row>
    <row r="32" spans="1:3" ht="15.75" thickBot="1">
      <c r="C32" s="2"/>
    </row>
    <row r="33" spans="1:3" ht="15">
      <c r="A33" s="2"/>
      <c r="C33" s="2"/>
    </row>
    <row r="34" spans="1:3" ht="15">
      <c r="A34" s="2"/>
      <c r="C34" s="2"/>
    </row>
    <row r="35" spans="1:3" ht="15.75" thickBot="1">
      <c r="A35" s="2"/>
      <c r="C35" s="2"/>
    </row>
  </sheetData>
  <sheetProtection password="CFB0" sheet="1" objects="1"/>
  <phoneticPr fontId="5" type="noConversion"/>
  <pageMargins left="0.75" right="0.75" top="0.41" bottom="0.5" header="0.22" footer="0.27"/>
  <pageSetup paperSize="9" orientation="landscape" r:id="rId1"/>
  <headerFooter alignWithMargins="0"/>
</worksheet>
</file>

<file path=xl/worksheets/sheet1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4-000000000000}">
  <sheetPr codeName="Sheet1157"/>
  <dimension ref="A1:C41"/>
  <sheetViews>
    <sheetView workbookViewId="0">
      <selection activeCell="C1" sqref="C1"/>
    </sheetView>
  </sheetViews>
  <sheetFormatPr defaultColWidth="7.109375" defaultRowHeight="12.75"/>
  <cols>
    <col min="1" max="1" width="23.21875" style="1" customWidth="1"/>
    <col min="2" max="2" width="1" style="1" customWidth="1"/>
    <col min="3" max="3" width="25" style="1" customWidth="1"/>
    <col min="4" max="16384" width="7.109375" style="1"/>
  </cols>
  <sheetData>
    <row r="1" spans="1:3" ht="15">
      <c r="A1"/>
      <c r="C1" s="4"/>
    </row>
    <row r="2" spans="1:3" ht="15.75" thickBot="1">
      <c r="A2"/>
    </row>
    <row r="3" spans="1:3" ht="15.75" thickBot="1">
      <c r="A3"/>
      <c r="C3"/>
    </row>
    <row r="4" spans="1:3" ht="15">
      <c r="A4"/>
      <c r="C4"/>
    </row>
    <row r="5" spans="1:3" ht="15">
      <c r="C5"/>
    </row>
    <row r="6" spans="1:3" ht="15.75" thickBot="1">
      <c r="C6"/>
    </row>
    <row r="7" spans="1:3" ht="15">
      <c r="A7"/>
      <c r="C7"/>
    </row>
    <row r="8" spans="1:3" ht="15">
      <c r="A8"/>
      <c r="C8"/>
    </row>
    <row r="9" spans="1:3" ht="15">
      <c r="A9"/>
      <c r="C9"/>
    </row>
    <row r="10" spans="1:3" ht="15">
      <c r="A10"/>
      <c r="C10"/>
    </row>
    <row r="11" spans="1:3" ht="15.75" thickBot="1">
      <c r="A11"/>
      <c r="C11"/>
    </row>
    <row r="12" spans="1:3" ht="15">
      <c r="C12"/>
    </row>
    <row r="13" spans="1:3" ht="15.75" thickBot="1">
      <c r="C13"/>
    </row>
    <row r="14" spans="1:3" ht="15.75" thickBot="1">
      <c r="A14"/>
      <c r="C14"/>
    </row>
    <row r="15" spans="1:3" ht="15">
      <c r="A15"/>
    </row>
    <row r="16" spans="1:3" ht="15.75" thickBot="1">
      <c r="A16"/>
    </row>
    <row r="17" spans="1:3" ht="15.75" thickBot="1">
      <c r="A17"/>
      <c r="C17"/>
    </row>
    <row r="18" spans="1:3" ht="15">
      <c r="C18"/>
    </row>
    <row r="19" spans="1:3" ht="15">
      <c r="C19"/>
    </row>
    <row r="20" spans="1:3" ht="15">
      <c r="A20"/>
      <c r="C20"/>
    </row>
    <row r="21" spans="1:3" ht="15">
      <c r="A21"/>
      <c r="C21"/>
    </row>
    <row r="22" spans="1:3" ht="15">
      <c r="A22"/>
      <c r="C22"/>
    </row>
    <row r="23" spans="1:3" ht="15">
      <c r="A23"/>
      <c r="C23"/>
    </row>
    <row r="24" spans="1:3" ht="15">
      <c r="A24"/>
    </row>
    <row r="25" spans="1:3" ht="15">
      <c r="A25"/>
    </row>
    <row r="26" spans="1:3" ht="15.75" thickBot="1">
      <c r="A26"/>
      <c r="C26"/>
    </row>
    <row r="27" spans="1:3" ht="15">
      <c r="A27"/>
      <c r="C27"/>
    </row>
    <row r="28" spans="1:3" ht="15">
      <c r="A28"/>
      <c r="C28"/>
    </row>
    <row r="29" spans="1:3" ht="15">
      <c r="A29"/>
      <c r="C29"/>
    </row>
    <row r="30" spans="1:3" ht="15">
      <c r="A30"/>
      <c r="C30"/>
    </row>
    <row r="31" spans="1:3" ht="15">
      <c r="A31"/>
      <c r="C31"/>
    </row>
    <row r="32" spans="1:3" ht="15">
      <c r="A32"/>
      <c r="C32"/>
    </row>
    <row r="33" spans="1:3" ht="15">
      <c r="A33"/>
      <c r="C33"/>
    </row>
    <row r="34" spans="1:3" ht="15">
      <c r="A34"/>
      <c r="C34"/>
    </row>
    <row r="35" spans="1:3" ht="15">
      <c r="A35"/>
      <c r="C35"/>
    </row>
    <row r="36" spans="1:3" ht="15">
      <c r="A36"/>
      <c r="C36"/>
    </row>
    <row r="37" spans="1:3" ht="15">
      <c r="A37"/>
    </row>
    <row r="38" spans="1:3" ht="15">
      <c r="A38"/>
    </row>
    <row r="39" spans="1:3" ht="15">
      <c r="A39"/>
      <c r="C39"/>
    </row>
    <row r="40" spans="1:3" ht="15">
      <c r="A40"/>
      <c r="C40"/>
    </row>
    <row r="41" spans="1:3" ht="15">
      <c r="A41"/>
      <c r="C41"/>
    </row>
  </sheetData>
  <sheetProtection password="8863" sheet="1" objects="1"/>
  <phoneticPr fontId="5" type="noConversion"/>
  <pageMargins left="0.75" right="0.75" top="1" bottom="1" header="0.5" footer="0.5"/>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0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0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0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1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1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1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1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1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1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1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1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1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1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2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2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2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2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2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2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2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2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2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2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3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3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3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3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3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3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3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3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3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3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4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4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4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4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4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4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4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4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4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4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5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5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5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5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5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5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5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5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5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5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6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6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6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6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6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6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6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6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6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6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7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7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7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7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7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7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7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7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7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7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8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8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8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8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8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8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8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8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38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38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39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39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39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39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39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39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39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39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39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39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0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0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0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0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0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0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0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0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0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0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1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1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1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Sheet41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Sheet41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Sheet41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Sheet41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Sheet41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Sheet41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Sheet41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Sheet42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Sheet42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Sheet42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Sheet42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Sheet42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Sheet42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Sheet42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Sheet42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Sheet42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Sheet42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Sheet43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Sheet43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Sheet43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Sheet43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Sheet43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Sheet43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Sheet43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Sheet43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Sheet43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Sheet43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Sheet44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Sheet44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Sheet44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Sheet44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Sheet44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Sheet44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Sheet44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Sheet44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Sheet44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Sheet44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Sheet45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Sheet45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Sheet45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codeName="Sheet45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Sheet45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Sheet45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Sheet45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sheetPr codeName="Sheet45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Sheet45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Sheet45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Sheet46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Sheet46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Sheet46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Sheet46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Sheet46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Sheet46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Sheet46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Sheet46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Sheet46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Sheet46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Sheet47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Sheet47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Sheet47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Sheet47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Sheet47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Sheet47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Sheet47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Sheet47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Sheet47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Sheet47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Sheet48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Sheet48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Sheet48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Sheet48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Sheet48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Sheet48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Sheet48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Sheet48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Sheet48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Sheet48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Sheet49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Sheet49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Sheet49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Sheet49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Sheet49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sheetPr codeName="Sheet49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codeName="Sheet49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Sheet49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Sheet49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Sheet49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Sheet50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Sheet50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Sheet50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Sheet50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Sheet50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Sheet50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Sheet50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Sheet50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Sheet50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Sheet50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Sheet51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Sheet51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Sheet51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Sheet51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Sheet51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Sheet51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Sheet51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Sheet51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Sheet51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Sheet51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Sheet52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Sheet52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Sheet52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Sheet52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Sheet52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Sheet52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Sheet52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Sheet52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Sheet52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Sheet52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codeName="Sheet53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Sheet53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Sheet53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Sheet53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Sheet53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Sheet53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sheetPr codeName="Sheet53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Sheet53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Sheet53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Sheet53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codeName="Sheet54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codeName="Sheet54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codeName="Sheet54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codeName="Sheet54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codeName="Sheet54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codeName="Sheet54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sheetPr codeName="Sheet54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sheetPr codeName="Sheet54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sheetPr codeName="Sheet54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sheetPr codeName="Sheet54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sheetPr codeName="Sheet55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sheetPr codeName="Sheet55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sheetPr codeName="Sheet55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sheetPr codeName="Sheet55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sheetPr codeName="Sheet55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sheetPr codeName="Sheet55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sheetPr codeName="Sheet55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sheetPr codeName="Sheet55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sheetPr codeName="Sheet55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sheetPr codeName="Sheet55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sheetPr codeName="Sheet56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sheetPr codeName="Sheet56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sheetPr codeName="Sheet56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sheetPr codeName="Sheet56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sheetPr codeName="Sheet56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sheetPr codeName="Sheet56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sheetPr codeName="Sheet56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sheetPr codeName="Sheet56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sheetPr codeName="Sheet56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sheetPr codeName="Sheet56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sheetPr codeName="Sheet57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sheetPr codeName="Sheet57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sheetPr codeName="Sheet57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sheetPr codeName="Sheet57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sheetPr codeName="Sheet57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sheetPr codeName="Sheet57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sheetPr codeName="Sheet57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sheetPr codeName="Sheet57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sheetPr codeName="Sheet57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sheetPr codeName="Sheet57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sheetPr codeName="Sheet58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sheetPr codeName="Sheet58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sheetPr codeName="Sheet58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sheetPr codeName="Sheet58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sheetPr codeName="Sheet58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sheetPr codeName="Sheet58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sheetPr codeName="Sheet58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2-000000000000}">
  <sheetPr codeName="Sheet58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2-000000000000}">
  <sheetPr codeName="Sheet58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2-000000000000}">
  <sheetPr codeName="Sheet58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2-000000000000}">
  <sheetPr codeName="Sheet59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2-000000000000}">
  <sheetPr codeName="Sheet59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2-000000000000}">
  <sheetPr codeName="Sheet59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2-000000000000}">
  <sheetPr codeName="Sheet59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2-000000000000}">
  <sheetPr codeName="Sheet59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2-000000000000}">
  <sheetPr codeName="Sheet59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2-000000000000}">
  <sheetPr codeName="Sheet59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2-000000000000}">
  <sheetPr codeName="Sheet59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2-000000000000}">
  <sheetPr codeName="Sheet59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2-000000000000}">
  <sheetPr codeName="Sheet59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2-000000000000}">
  <sheetPr codeName="Sheet60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2-000000000000}">
  <sheetPr codeName="Sheet60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2-000000000000}">
  <sheetPr codeName="Sheet60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2-000000000000}">
  <sheetPr codeName="Sheet60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2-000000000000}">
  <sheetPr codeName="Sheet60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2-000000000000}">
  <sheetPr codeName="Sheet60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2-000000000000}">
  <sheetPr codeName="Sheet60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2-000000000000}">
  <sheetPr codeName="Sheet60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2-000000000000}">
  <sheetPr codeName="Sheet60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2-000000000000}">
  <sheetPr codeName="Sheet60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2-000000000000}">
  <sheetPr codeName="Sheet61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2-000000000000}">
  <sheetPr codeName="Sheet61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2-000000000000}">
  <sheetPr codeName="Sheet61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2-000000000000}">
  <sheetPr codeName="Sheet61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2-000000000000}">
  <sheetPr codeName="Sheet61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2-000000000000}">
  <sheetPr codeName="Sheet61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2-000000000000}">
  <sheetPr codeName="Sheet61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2-000000000000}">
  <sheetPr codeName="Sheet61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2-000000000000}">
  <sheetPr codeName="Sheet61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2-000000000000}">
  <sheetPr codeName="Sheet61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2-000000000000}">
  <sheetPr codeName="Sheet62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2-000000000000}">
  <sheetPr codeName="Sheet62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2-000000000000}">
  <sheetPr codeName="Sheet62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2-000000000000}">
  <sheetPr codeName="Sheet62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2-000000000000}">
  <sheetPr codeName="Sheet62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2-000000000000}">
  <sheetPr codeName="Sheet62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2-000000000000}">
  <sheetPr codeName="Sheet62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2-000000000000}">
  <sheetPr codeName="Sheet62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2-000000000000}">
  <sheetPr codeName="Sheet62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2-000000000000}">
  <sheetPr codeName="Sheet62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2-000000000000}">
  <sheetPr codeName="Sheet63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2-000000000000}">
  <sheetPr codeName="Sheet63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2-000000000000}">
  <sheetPr codeName="Sheet63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2-000000000000}">
  <sheetPr codeName="Sheet63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2-000000000000}">
  <sheetPr codeName="Sheet63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2-000000000000}">
  <sheetPr codeName="Sheet63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2-000000000000}">
  <sheetPr codeName="Sheet63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2-000000000000}">
  <sheetPr codeName="Sheet63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2-000000000000}">
  <sheetPr codeName="Sheet63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2-000000000000}">
  <sheetPr codeName="Sheet63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2-000000000000}">
  <sheetPr codeName="Sheet64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2-000000000000}">
  <sheetPr codeName="Sheet64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2-000000000000}">
  <sheetPr codeName="Sheet64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2-000000000000}">
  <sheetPr codeName="Sheet64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2-000000000000}">
  <sheetPr codeName="Sheet64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2-000000000000}">
  <sheetPr codeName="Sheet64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2-000000000000}">
  <sheetPr codeName="Sheet64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2-000000000000}">
  <sheetPr codeName="Sheet64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2-000000000000}">
  <sheetPr codeName="Sheet64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2-000000000000}">
  <sheetPr codeName="Sheet64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2-000000000000}">
  <sheetPr codeName="Sheet65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2-000000000000}">
  <sheetPr codeName="Sheet65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2-000000000000}">
  <sheetPr codeName="Sheet65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2-000000000000}">
  <sheetPr codeName="Sheet65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2-000000000000}">
  <sheetPr codeName="Sheet65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2-000000000000}">
  <sheetPr codeName="Sheet65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2-000000000000}">
  <sheetPr codeName="Sheet65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2-000000000000}">
  <sheetPr codeName="Sheet65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2-000000000000}">
  <sheetPr codeName="Sheet65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2-000000000000}">
  <sheetPr codeName="Sheet65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2-000000000000}">
  <sheetPr codeName="Sheet66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2-000000000000}">
  <sheetPr codeName="Sheet66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2-000000000000}">
  <sheetPr codeName="Sheet66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2-000000000000}">
  <sheetPr codeName="Sheet66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2-000000000000}">
  <sheetPr codeName="Sheet66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2-000000000000}">
  <sheetPr codeName="Sheet66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2-000000000000}">
  <sheetPr codeName="Sheet66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2-000000000000}">
  <sheetPr codeName="Sheet66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2-000000000000}">
  <sheetPr codeName="Sheet66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2-000000000000}">
  <sheetPr codeName="Sheet66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2-000000000000}">
  <sheetPr codeName="Sheet67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2-000000000000}">
  <sheetPr codeName="Sheet67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2-000000000000}">
  <sheetPr codeName="Sheet67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2-000000000000}">
  <sheetPr codeName="Sheet67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2-000000000000}">
  <sheetPr codeName="Sheet67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2-000000000000}">
  <sheetPr codeName="Sheet67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2-000000000000}">
  <sheetPr codeName="Sheet67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2-000000000000}">
  <sheetPr codeName="Sheet67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2-000000000000}">
  <sheetPr codeName="Sheet67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2-000000000000}">
  <sheetPr codeName="Sheet67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2-000000000000}">
  <sheetPr codeName="Sheet68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2-000000000000}">
  <sheetPr codeName="Sheet68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2-000000000000}">
  <sheetPr codeName="Sheet68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2-000000000000}">
  <sheetPr codeName="Sheet68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2-000000000000}">
  <sheetPr codeName="Sheet68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2-000000000000}">
  <sheetPr codeName="Sheet68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2-000000000000}">
  <sheetPr codeName="Sheet68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2-000000000000}">
  <sheetPr codeName="Sheet68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2-000000000000}">
  <sheetPr codeName="Sheet68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2-000000000000}">
  <sheetPr codeName="Sheet68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2-000000000000}">
  <sheetPr codeName="Sheet69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2-000000000000}">
  <sheetPr codeName="Sheet69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2-000000000000}">
  <sheetPr codeName="Sheet69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2-000000000000}">
  <sheetPr codeName="Sheet69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2-000000000000}">
  <sheetPr codeName="Sheet69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2-000000000000}">
  <sheetPr codeName="Sheet69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2-000000000000}">
  <sheetPr codeName="Sheet69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2-000000000000}">
  <sheetPr codeName="Sheet69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2-000000000000}">
  <sheetPr codeName="Sheet69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2-000000000000}">
  <sheetPr codeName="Sheet69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2-000000000000}">
  <sheetPr codeName="Sheet70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2-000000000000}">
  <sheetPr codeName="Sheet70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2-000000000000}">
  <sheetPr codeName="Sheet70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2-000000000000}">
  <sheetPr codeName="Sheet70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2-000000000000}">
  <sheetPr codeName="Sheet70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2-000000000000}">
  <sheetPr codeName="Sheet70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2-000000000000}">
  <sheetPr codeName="Sheet70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2-000000000000}">
  <sheetPr codeName="Sheet70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2-000000000000}">
  <sheetPr codeName="Sheet70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2-000000000000}">
  <sheetPr codeName="Sheet70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2-000000000000}">
  <sheetPr codeName="Sheet71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2-000000000000}">
  <sheetPr codeName="Sheet71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2-000000000000}">
  <sheetPr codeName="Sheet71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2-000000000000}">
  <sheetPr codeName="Sheet71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2-000000000000}">
  <sheetPr codeName="Sheet71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2-000000000000}">
  <sheetPr codeName="Sheet71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2-000000000000}">
  <sheetPr codeName="Sheet71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2-000000000000}">
  <sheetPr codeName="Sheet71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2-000000000000}">
  <sheetPr codeName="Sheet71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2-000000000000}">
  <sheetPr codeName="Sheet71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2-000000000000}">
  <sheetPr codeName="Sheet72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2-000000000000}">
  <sheetPr codeName="Sheet72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2-000000000000}">
  <sheetPr codeName="Sheet72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2-000000000000}">
  <sheetPr codeName="Sheet72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2-000000000000}">
  <sheetPr codeName="Sheet72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2-000000000000}">
  <sheetPr codeName="Sheet72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2-000000000000}">
  <sheetPr codeName="Sheet72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2-000000000000}">
  <sheetPr codeName="Sheet72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2-000000000000}">
  <sheetPr codeName="Sheet72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2-000000000000}">
  <sheetPr codeName="Sheet72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2-000000000000}">
  <sheetPr codeName="Sheet73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2-000000000000}">
  <sheetPr codeName="Sheet73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2-000000000000}">
  <sheetPr codeName="Sheet73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2-000000000000}">
  <sheetPr codeName="Sheet73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2-000000000000}">
  <sheetPr codeName="Sheet73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2-000000000000}">
  <sheetPr codeName="Sheet73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2-000000000000}">
  <sheetPr codeName="Sheet73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2-000000000000}">
  <sheetPr codeName="Sheet73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2-000000000000}">
  <sheetPr codeName="Sheet73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2-000000000000}">
  <sheetPr codeName="Sheet73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2-000000000000}">
  <sheetPr codeName="Sheet74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2-000000000000}">
  <sheetPr codeName="Sheet74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2-000000000000}">
  <sheetPr codeName="Sheet74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2-000000000000}">
  <sheetPr codeName="Sheet74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2-000000000000}">
  <sheetPr codeName="Sheet74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2-000000000000}">
  <sheetPr codeName="Sheet74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2-000000000000}">
  <sheetPr codeName="Sheet74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2-000000000000}">
  <sheetPr codeName="Sheet74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2-000000000000}">
  <sheetPr codeName="Sheet74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2-000000000000}">
  <sheetPr codeName="Sheet74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2-000000000000}">
  <sheetPr codeName="Sheet75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2-000000000000}">
  <sheetPr codeName="Sheet75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2-000000000000}">
  <sheetPr codeName="Sheet75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2-000000000000}">
  <sheetPr codeName="Sheet75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2-000000000000}">
  <sheetPr codeName="Sheet75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2-000000000000}">
  <sheetPr codeName="Sheet75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2-000000000000}">
  <sheetPr codeName="Sheet75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2-000000000000}">
  <sheetPr codeName="Sheet75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2-000000000000}">
  <sheetPr codeName="Sheet75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2-000000000000}">
  <sheetPr codeName="Sheet75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2-000000000000}">
  <sheetPr codeName="Sheet76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2-000000000000}">
  <sheetPr codeName="Sheet76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2-000000000000}">
  <sheetPr codeName="Sheet76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2-000000000000}">
  <sheetPr codeName="Sheet76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2-000000000000}">
  <sheetPr codeName="Sheet76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2-000000000000}">
  <sheetPr codeName="Sheet76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2-000000000000}">
  <sheetPr codeName="Sheet76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2-000000000000}">
  <sheetPr codeName="Sheet76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2-000000000000}">
  <sheetPr codeName="Sheet76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3-000000000000}">
  <sheetPr codeName="Sheet76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3-000000000000}">
  <sheetPr codeName="Sheet77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3-000000000000}">
  <sheetPr codeName="Sheet77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3-000000000000}">
  <sheetPr codeName="Sheet77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3-000000000000}">
  <sheetPr codeName="Sheet77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3-000000000000}">
  <sheetPr codeName="Sheet77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3-000000000000}">
  <sheetPr codeName="Sheet77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3-000000000000}">
  <sheetPr codeName="Sheet77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3-000000000000}">
  <sheetPr codeName="Sheet77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3-000000000000}">
  <sheetPr codeName="Sheet77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3-000000000000}">
  <sheetPr codeName="Sheet77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3-000000000000}">
  <sheetPr codeName="Sheet78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3-000000000000}">
  <sheetPr codeName="Sheet78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3-000000000000}">
  <sheetPr codeName="Sheet78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3-000000000000}">
  <sheetPr codeName="Sheet78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3-000000000000}">
  <sheetPr codeName="Sheet78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3-000000000000}">
  <sheetPr codeName="Sheet78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3-000000000000}">
  <sheetPr codeName="Sheet78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3-000000000000}">
  <sheetPr codeName="Sheet78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3-000000000000}">
  <sheetPr codeName="Sheet78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3-000000000000}">
  <sheetPr codeName="Sheet78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3-000000000000}">
  <sheetPr codeName="Sheet79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3-000000000000}">
  <sheetPr codeName="Sheet79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3-000000000000}">
  <sheetPr codeName="Sheet79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3-000000000000}">
  <sheetPr codeName="Sheet79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3-000000000000}">
  <sheetPr codeName="Sheet79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3-000000000000}">
  <sheetPr codeName="Sheet79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3-000000000000}">
  <sheetPr codeName="Sheet79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3-000000000000}">
  <sheetPr codeName="Sheet79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3-000000000000}">
  <sheetPr codeName="Sheet79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3-000000000000}">
  <sheetPr codeName="Sheet79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3-000000000000}">
  <sheetPr codeName="Sheet80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3-000000000000}">
  <sheetPr codeName="Sheet80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3-000000000000}">
  <sheetPr codeName="Sheet80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3-000000000000}">
  <sheetPr codeName="Sheet80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3-000000000000}">
  <sheetPr codeName="Sheet80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3-000000000000}">
  <sheetPr codeName="Sheet80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3-000000000000}">
  <sheetPr codeName="Sheet80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3-000000000000}">
  <sheetPr codeName="Sheet80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3-000000000000}">
  <sheetPr codeName="Sheet80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3-000000000000}">
  <sheetPr codeName="Sheet80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3-000000000000}">
  <sheetPr codeName="Sheet81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3-000000000000}">
  <sheetPr codeName="Sheet81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3-000000000000}">
  <sheetPr codeName="Sheet81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3-000000000000}">
  <sheetPr codeName="Sheet81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3-000000000000}">
  <sheetPr codeName="Sheet81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3-000000000000}">
  <sheetPr codeName="Sheet81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3-000000000000}">
  <sheetPr codeName="Sheet81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3-000000000000}">
  <sheetPr codeName="Sheet81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3-000000000000}">
  <sheetPr codeName="Sheet81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3-000000000000}">
  <sheetPr codeName="Sheet81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3-000000000000}">
  <sheetPr codeName="Sheet82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3-000000000000}">
  <sheetPr codeName="Sheet82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3-000000000000}">
  <sheetPr codeName="Sheet82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3-000000000000}">
  <sheetPr codeName="Sheet82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3-000000000000}">
  <sheetPr codeName="Sheet82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3-000000000000}">
  <sheetPr codeName="Sheet82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3-000000000000}">
  <sheetPr codeName="Sheet82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3-000000000000}">
  <sheetPr codeName="Sheet82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3-000000000000}">
  <sheetPr codeName="Sheet82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3-000000000000}">
  <sheetPr codeName="Sheet82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3-000000000000}">
  <sheetPr codeName="Sheet83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3-000000000000}">
  <sheetPr codeName="Sheet83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3-000000000000}">
  <sheetPr codeName="Sheet83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3-000000000000}">
  <sheetPr codeName="Sheet83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3-000000000000}">
  <sheetPr codeName="Sheet83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3-000000000000}">
  <sheetPr codeName="Sheet83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3-000000000000}">
  <sheetPr codeName="Sheet83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3-000000000000}">
  <sheetPr codeName="Sheet83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3-000000000000}">
  <sheetPr codeName="Sheet83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3-000000000000}">
  <sheetPr codeName="Sheet83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3-000000000000}">
  <sheetPr codeName="Sheet84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3-000000000000}">
  <sheetPr codeName="Sheet84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3-000000000000}">
  <sheetPr codeName="Sheet84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3-000000000000}">
  <sheetPr codeName="Sheet84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3-000000000000}">
  <sheetPr codeName="Sheet84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3-000000000000}">
  <sheetPr codeName="Sheet84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3-000000000000}">
  <sheetPr codeName="Sheet84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3-000000000000}">
  <sheetPr codeName="Sheet84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3-000000000000}">
  <sheetPr codeName="Sheet84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3-000000000000}">
  <sheetPr codeName="Sheet84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3-000000000000}">
  <sheetPr codeName="Sheet85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3-000000000000}">
  <sheetPr codeName="Sheet85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3-000000000000}">
  <sheetPr codeName="Sheet85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3-000000000000}">
  <sheetPr codeName="Sheet85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3-000000000000}">
  <sheetPr codeName="Sheet85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3-000000000000}">
  <sheetPr codeName="Sheet85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3-000000000000}">
  <sheetPr codeName="Sheet85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3-000000000000}">
  <sheetPr codeName="Sheet85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3-000000000000}">
  <sheetPr codeName="Sheet85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3-000000000000}">
  <sheetPr codeName="Sheet85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3-000000000000}">
  <sheetPr codeName="Sheet86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3-000000000000}">
  <sheetPr codeName="Sheet86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3-000000000000}">
  <sheetPr codeName="Sheet86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3-000000000000}">
  <sheetPr codeName="Sheet86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3-000000000000}">
  <sheetPr codeName="Sheet86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3-000000000000}">
  <sheetPr codeName="Sheet86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3-000000000000}">
  <sheetPr codeName="Sheet86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3-000000000000}">
  <sheetPr codeName="Sheet86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3-000000000000}">
  <sheetPr codeName="Sheet86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3-000000000000}">
  <sheetPr codeName="Sheet86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3-000000000000}">
  <sheetPr codeName="Sheet87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3-000000000000}">
  <sheetPr codeName="Sheet87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3-000000000000}">
  <sheetPr codeName="Sheet87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3-000000000000}">
  <sheetPr codeName="Sheet87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3-000000000000}">
  <sheetPr codeName="Sheet87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3-000000000000}">
  <sheetPr codeName="Sheet87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3-000000000000}">
  <sheetPr codeName="Sheet87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3-000000000000}">
  <sheetPr codeName="Sheet87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3-000000000000}">
  <sheetPr codeName="Sheet87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3-000000000000}">
  <sheetPr codeName="Sheet87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3-000000000000}">
  <sheetPr codeName="Sheet88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3-000000000000}">
  <sheetPr codeName="Sheet88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3-000000000000}">
  <sheetPr codeName="Sheet88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3-000000000000}">
  <sheetPr codeName="Sheet88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3-000000000000}">
  <sheetPr codeName="Sheet88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3-000000000000}">
  <sheetPr codeName="Sheet88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3-000000000000}">
  <sheetPr codeName="Sheet88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3-000000000000}">
  <sheetPr codeName="Sheet88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3-000000000000}">
  <sheetPr codeName="Sheet88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3-000000000000}">
  <sheetPr codeName="Sheet88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3-000000000000}">
  <sheetPr codeName="Sheet89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3-000000000000}">
  <sheetPr codeName="Sheet89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3-000000000000}">
  <sheetPr codeName="Sheet89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3-000000000000}">
  <sheetPr codeName="Sheet89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3-000000000000}">
  <sheetPr codeName="Sheet89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3-000000000000}">
  <sheetPr codeName="Sheet89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3-000000000000}">
  <sheetPr codeName="Sheet89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3-000000000000}">
  <sheetPr codeName="Sheet89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3-000000000000}">
  <sheetPr codeName="Sheet89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3-000000000000}">
  <sheetPr codeName="Sheet89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3-000000000000}">
  <sheetPr codeName="Sheet90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3-000000000000}">
  <sheetPr codeName="Sheet90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3-000000000000}">
  <sheetPr codeName="Sheet90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3-000000000000}">
  <sheetPr codeName="Sheet90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3-000000000000}">
  <sheetPr codeName="Sheet90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3-000000000000}">
  <sheetPr codeName="Sheet90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3-000000000000}">
  <sheetPr codeName="Sheet90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3-000000000000}">
  <sheetPr codeName="Sheet90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3-000000000000}">
  <sheetPr codeName="Sheet90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3-000000000000}">
  <sheetPr codeName="Sheet90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3-000000000000}">
  <sheetPr codeName="Sheet91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3-000000000000}">
  <sheetPr codeName="Sheet91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3-000000000000}">
  <sheetPr codeName="Sheet91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3-000000000000}">
  <sheetPr codeName="Sheet91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3-000000000000}">
  <sheetPr codeName="Sheet91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3-000000000000}">
  <sheetPr codeName="Sheet91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3-000000000000}">
  <sheetPr codeName="Sheet91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3-000000000000}">
  <sheetPr codeName="Sheet91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3-000000000000}">
  <sheetPr codeName="Sheet91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3-000000000000}">
  <sheetPr codeName="Sheet91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3-000000000000}">
  <sheetPr codeName="Sheet92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3-000000000000}">
  <sheetPr codeName="Sheet92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3-000000000000}">
  <sheetPr codeName="Sheet92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3-000000000000}">
  <sheetPr codeName="Sheet92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3-000000000000}">
  <sheetPr codeName="Sheet92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3-000000000000}">
  <sheetPr codeName="Sheet92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3-000000000000}">
  <sheetPr codeName="Sheet92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3-000000000000}">
  <sheetPr codeName="Sheet92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3-000000000000}">
  <sheetPr codeName="Sheet92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3-000000000000}">
  <sheetPr codeName="Sheet92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3-000000000000}">
  <sheetPr codeName="Sheet93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3-000000000000}">
  <sheetPr codeName="Sheet93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3-000000000000}">
  <sheetPr codeName="Sheet93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3-000000000000}">
  <sheetPr codeName="Sheet93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3-000000000000}">
  <sheetPr codeName="Sheet93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3-000000000000}">
  <sheetPr codeName="Sheet93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3-000000000000}">
  <sheetPr codeName="Sheet93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3-000000000000}">
  <sheetPr codeName="Sheet93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3-000000000000}">
  <sheetPr codeName="Sheet93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3-000000000000}">
  <sheetPr codeName="Sheet93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3-000000000000}">
  <sheetPr codeName="Sheet94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3-000000000000}">
  <sheetPr codeName="Sheet94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3-000000000000}">
  <sheetPr codeName="Sheet94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3-000000000000}">
  <sheetPr codeName="Sheet94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3-000000000000}">
  <sheetPr codeName="Sheet94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3-000000000000}">
  <sheetPr codeName="Sheet94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3-000000000000}">
  <sheetPr codeName="Sheet94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3-000000000000}">
  <sheetPr codeName="Sheet94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3-000000000000}">
  <sheetPr codeName="Sheet94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3-000000000000}">
  <sheetPr codeName="Sheet94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3-000000000000}">
  <sheetPr codeName="Sheet95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3-000000000000}">
  <sheetPr codeName="Sheet95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3-000000000000}">
  <sheetPr codeName="Sheet95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3-000000000000}">
  <sheetPr codeName="Sheet95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3-000000000000}">
  <sheetPr codeName="Sheet95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3-000000000000}">
  <sheetPr codeName="Sheet95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3-000000000000}">
  <sheetPr codeName="Sheet95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3-000000000000}">
  <sheetPr codeName="Sheet95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3-000000000000}">
  <sheetPr codeName="Sheet95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3-000000000000}">
  <sheetPr codeName="Sheet95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3-000000000000}">
  <sheetPr codeName="Sheet96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3-000000000000}">
  <sheetPr codeName="Sheet96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3-000000000000}">
  <sheetPr codeName="Sheet96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3-000000000000}">
  <sheetPr codeName="Sheet96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3-000000000000}">
  <sheetPr codeName="Sheet96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3-000000000000}">
  <sheetPr codeName="Sheet96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3-000000000000}">
  <sheetPr codeName="Sheet96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3-000000000000}">
  <sheetPr codeName="Sheet96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3-000000000000}">
  <sheetPr codeName="Sheet96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3-000000000000}">
  <sheetPr codeName="Sheet96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3-000000000000}">
  <sheetPr codeName="Sheet97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3-000000000000}">
  <sheetPr codeName="Sheet97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3-000000000000}">
  <sheetPr codeName="Sheet97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3-000000000000}">
  <sheetPr codeName="Sheet97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3-000000000000}">
  <sheetPr codeName="Sheet97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3-000000000000}">
  <sheetPr codeName="Sheet97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3-000000000000}">
  <sheetPr codeName="Sheet97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3-000000000000}">
  <sheetPr codeName="Sheet97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3-000000000000}">
  <sheetPr codeName="Sheet97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3-000000000000}">
  <sheetPr codeName="Sheet97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3-000000000000}">
  <sheetPr codeName="Sheet98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3-000000000000}">
  <sheetPr codeName="Sheet98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3-000000000000}">
  <sheetPr codeName="Sheet98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3-000000000000}">
  <sheetPr codeName="Sheet98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3-000000000000}">
  <sheetPr codeName="Sheet98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3-000000000000}">
  <sheetPr codeName="Sheet98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3-000000000000}">
  <sheetPr codeName="Sheet98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3-000000000000}">
  <sheetPr codeName="Sheet98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3-000000000000}">
  <sheetPr codeName="Sheet98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3-000000000000}">
  <sheetPr codeName="Sheet98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
  <sheetViews>
    <sheetView showGridLines="0" showRowColHeaders="0" showZeros="0" showOutlineSymbols="0" topLeftCell="B7846" zoomScaleNormal="110" zoomScaleSheetLayoutView="68" workbookViewId="0"/>
  </sheetViews>
  <sheetFormatPr defaultRowHeight="15"/>
  <sheetData/>
  <phoneticPr fontId="35" type="noConversion"/>
  <pageMargins left="0.75" right="0.75" top="1" bottom="1" header="0.5" footer="0.5"/>
  <headerFooter alignWithMargins="0"/>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3-000000000000}">
  <sheetPr codeName="Sheet990"/>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3-000000000000}">
  <sheetPr codeName="Sheet991"/>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3-000000000000}">
  <sheetPr codeName="Sheet992"/>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3-000000000000}">
  <sheetPr codeName="Sheet993"/>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3-000000000000}">
  <sheetPr codeName="Sheet994"/>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3-000000000000}">
  <sheetPr codeName="Sheet995"/>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3-000000000000}">
  <sheetPr codeName="Sheet996"/>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3-000000000000}">
  <sheetPr codeName="Sheet997"/>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3-000000000000}">
  <sheetPr codeName="Sheet998"/>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3-000000000000}">
  <sheetPr codeName="Sheet999"/>
  <dimension ref="A1"/>
  <sheetViews>
    <sheetView showGridLines="0" showRowColHeaders="0" showZeros="0" showOutlineSymbols="0" topLeftCell="B109" zoomScaleNormal="108" zoomScaleSheetLayoutView="68" workbookViewId="0"/>
  </sheetViews>
  <sheetFormatPr defaultRowHeight="15"/>
  <sheetData/>
  <phoneticPr fontId="35"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26</vt:i4>
      </vt:variant>
    </vt:vector>
  </HeadingPairs>
  <TitlesOfParts>
    <vt:vector size="39" baseType="lpstr">
      <vt:lpstr>1. TH</vt:lpstr>
      <vt:lpstr>2. NLN - CT</vt:lpstr>
      <vt:lpstr>2a. Ho tro NN</vt:lpstr>
      <vt:lpstr>3. CN</vt:lpstr>
      <vt:lpstr>4. TM-DV</vt:lpstr>
      <vt:lpstr>5. VT</vt:lpstr>
      <vt:lpstr>6. LD&amp;VL-XDGN - CT</vt:lpstr>
      <vt:lpstr>7. KTTT</vt:lpstr>
      <vt:lpstr>8. DS-GD&amp;TE</vt:lpstr>
      <vt:lpstr>9. YT - CT</vt:lpstr>
      <vt:lpstr>10. GD - CT</vt:lpstr>
      <vt:lpstr>11.VHTT</vt:lpstr>
      <vt:lpstr>12.TTTT</vt:lpstr>
      <vt:lpstr>'1. TH'!Print_Area</vt:lpstr>
      <vt:lpstr>'10. GD - CT'!Print_Area</vt:lpstr>
      <vt:lpstr>'11.VHTT'!Print_Area</vt:lpstr>
      <vt:lpstr>'12.TTTT'!Print_Area</vt:lpstr>
      <vt:lpstr>'2. NLN - CT'!Print_Area</vt:lpstr>
      <vt:lpstr>'2a. Ho tro NN'!Print_Area</vt:lpstr>
      <vt:lpstr>'3. CN'!Print_Area</vt:lpstr>
      <vt:lpstr>'4. TM-DV'!Print_Area</vt:lpstr>
      <vt:lpstr>'5. VT'!Print_Area</vt:lpstr>
      <vt:lpstr>'6. LD&amp;VL-XDGN - CT'!Print_Area</vt:lpstr>
      <vt:lpstr>'7. KTTT'!Print_Area</vt:lpstr>
      <vt:lpstr>'8. DS-GD&amp;TE'!Print_Area</vt:lpstr>
      <vt:lpstr>'9. YT - CT'!Print_Area</vt:lpstr>
      <vt:lpstr>'1. TH'!Print_Titles</vt:lpstr>
      <vt:lpstr>'10. GD - CT'!Print_Titles</vt:lpstr>
      <vt:lpstr>'11.VHTT'!Print_Titles</vt:lpstr>
      <vt:lpstr>'12.TTTT'!Print_Titles</vt:lpstr>
      <vt:lpstr>'2. NLN - CT'!Print_Titles</vt:lpstr>
      <vt:lpstr>'2a. Ho tro NN'!Print_Titles</vt:lpstr>
      <vt:lpstr>'3. CN'!Print_Titles</vt:lpstr>
      <vt:lpstr>'4. TM-DV'!Print_Titles</vt:lpstr>
      <vt:lpstr>'5. VT'!Print_Titles</vt:lpstr>
      <vt:lpstr>'6. LD&amp;VL-XDGN - CT'!Print_Titles</vt:lpstr>
      <vt:lpstr>'7. KTTT'!Print_Titles</vt:lpstr>
      <vt:lpstr>'8. DS-GD&amp;TE'!Print_Titles</vt:lpstr>
      <vt:lpstr>'9. YT - CT'!Print_Titles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HIEP</dc:creator>
  <cp:lastModifiedBy>Admin</cp:lastModifiedBy>
  <cp:lastPrinted>2022-12-13T10:26:01Z</cp:lastPrinted>
  <dcterms:created xsi:type="dcterms:W3CDTF">2005-08-27T08:58:33Z</dcterms:created>
  <dcterms:modified xsi:type="dcterms:W3CDTF">2022-12-20T01:41:59Z</dcterms:modified>
</cp:coreProperties>
</file>