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960" windowWidth="28380" windowHeight="9300" activeTab="0"/>
  </bookViews>
  <sheets>
    <sheet name="PhA" sheetId="1" r:id="rId1"/>
  </sheets>
  <definedNames>
    <definedName name="_xlnm.Print_Area" localSheetId="0">'PhA'!$A$1:$H$31</definedName>
    <definedName name="_xlnm.Print_Titles" localSheetId="0">'PhA'!$7:$7</definedName>
  </definedNames>
  <calcPr fullCalcOnLoad="1"/>
</workbook>
</file>

<file path=xl/sharedStrings.xml><?xml version="1.0" encoding="utf-8"?>
<sst xmlns="http://schemas.openxmlformats.org/spreadsheetml/2006/main" count="86" uniqueCount="57">
  <si>
    <t>STT</t>
  </si>
  <si>
    <t>Ghi chú</t>
  </si>
  <si>
    <t>Lò Văn Tối</t>
  </si>
  <si>
    <t xml:space="preserve"> Mã hiệu</t>
  </si>
  <si>
    <t>Nội dung danh mục bồi thường</t>
  </si>
  <si>
    <t>Đơn vị tính</t>
  </si>
  <si>
    <t>Số lượng</t>
  </si>
  <si>
    <t>Đơn giá</t>
  </si>
  <si>
    <t>Thành tiền</t>
  </si>
  <si>
    <t>(1)</t>
  </si>
  <si>
    <t>(2)</t>
  </si>
  <si>
    <t>(3)</t>
  </si>
  <si>
    <t>(4)</t>
  </si>
  <si>
    <t>(5)</t>
  </si>
  <si>
    <t>(6)</t>
  </si>
  <si>
    <t>7=(5x6)</t>
  </si>
  <si>
    <t>(8)</t>
  </si>
  <si>
    <t>-</t>
  </si>
  <si>
    <t>Chính sách hỗ trợ</t>
  </si>
  <si>
    <t>I</t>
  </si>
  <si>
    <t>Đất</t>
  </si>
  <si>
    <t xml:space="preserve">Đất trồng rừng sản xuất (RSX), VT1 </t>
  </si>
  <si>
    <t>II</t>
  </si>
  <si>
    <t>Tài sản, vật kiến trúc</t>
  </si>
  <si>
    <t>III</t>
  </si>
  <si>
    <t>Cây cối hoa màu trên đất</t>
  </si>
  <si>
    <t>IV</t>
  </si>
  <si>
    <t>Thưởng đối với hộ sử dụng đất nông nghiệp bàn giao mặt bằng đúng tiến độ theo thời hạn phải bàn giao đất</t>
  </si>
  <si>
    <t>Hỗ trợ chuyển đổi nghề và tạo việc làm đối với hộ trực tiếp sản xuất nông nghiệp bị thu hồi đất nông nghiệp đang sử dụng (hỗ trợ bằng 3 lần giá đất trồng rừng sản xuất, vị trí 1)</t>
  </si>
  <si>
    <t>Hỗ trợ chuyển đổi nghề và tạo việc làm đối với hộ trực tiếp sản xuất nông nghiệp bị thu hồi đất nông nghiệp đang sử dụng (hỗ trợ bằng 4 lần giá đất trồng lúa 1 vụ, vị trí 1)</t>
  </si>
  <si>
    <t>Hộ dễ bị tổn thương (Dân tộc thiểu số)</t>
  </si>
  <si>
    <t>hộ</t>
  </si>
  <si>
    <t>Đất bằng trồng cây hàng năm (BHK), VT1</t>
  </si>
  <si>
    <t>Cây lấy gỗ (cây thông) trồng từ 02 năm đến dưới 05 năm</t>
  </si>
  <si>
    <t>Hàng rào cột tre, gỗ</t>
  </si>
  <si>
    <t>Cây ổi độ phát tán bán kính từ 01m đến dưới 02m</t>
  </si>
  <si>
    <t>Cây lấy gỗ khác có đường kính từ 05cm đến dưới 10cm</t>
  </si>
  <si>
    <t>2.2</t>
  </si>
  <si>
    <t>Hỗ trợ chuyển đổi nghề và tạo việc làm đối với hộ trực tiếp sản xuất nông nghiệp bị thu hồi đất nông nghiệp đang sử dụng (hỗ trợ bằng 3 lần giá đất trồng cây hàng năm, vị trí 1)</t>
  </si>
  <si>
    <t>Cây lấy gỗ (cây thông) có đường kính từ 10cm đến dưới 25cm</t>
  </si>
  <si>
    <t>Cây lấy gỗ (cây thông) có đường kính từ 05cm đến dưới 10cm</t>
  </si>
  <si>
    <t>Đường đi bằng BT đá dăm hoàn chỉnh: (5,5m x 2,7m)</t>
  </si>
  <si>
    <t>Cây vả có đường kính 05cm đến dưới 10cm</t>
  </si>
  <si>
    <t>Cây bưởi độ phát tán bán kính từ 01m đến dưới 02m</t>
  </si>
  <si>
    <t>cây</t>
  </si>
  <si>
    <t>Kg</t>
  </si>
  <si>
    <t>m</t>
  </si>
  <si>
    <r>
      <t>m</t>
    </r>
    <r>
      <rPr>
        <vertAlign val="superscript"/>
        <sz val="12"/>
        <color indexed="8"/>
        <rFont val="Times New Roman"/>
        <family val="1"/>
      </rPr>
      <t>2</t>
    </r>
  </si>
  <si>
    <t>(Tại gói thầu XL-05 đoạn từ Km 90 đến Km 92+255)</t>
  </si>
  <si>
    <r>
      <t>m</t>
    </r>
    <r>
      <rPr>
        <b/>
        <i/>
        <vertAlign val="superscript"/>
        <sz val="12"/>
        <color indexed="10"/>
        <rFont val="Times New Roman"/>
        <family val="1"/>
      </rPr>
      <t>2</t>
    </r>
  </si>
  <si>
    <t>Đất trồng lúa 1 vụ (LUK), VT1</t>
  </si>
  <si>
    <t>Sản lượng lúa nước 1 vụ = 0,49kg/m2 x 123,7m2</t>
  </si>
  <si>
    <t>(Kèm theo Quyết định số          /QĐ-UBND ngày        tháng 9 năm 2022 của UBND huyện Tân Uyên)</t>
  </si>
  <si>
    <t>Đơn vị tính: Đồng</t>
  </si>
  <si>
    <t>BẢNG TỔNG HỢP</t>
  </si>
  <si>
    <t>(Kèm theo Tờ trình số 432/TTr-TNMT ngày 15 tháng 9 năm 2022 của Phòng Tài nguyên và Môi trường)</t>
  </si>
  <si>
    <t>Bồi thường, hỗ trợ cho hộ gia đình ông Lò Văn Tối có đất bị thu hồi tại bản Phiêng Phát 1, xã Trung Đồng, huyện Tân Uyên để thực hiện dự án: Kết nối giao thông các tỉnh miền núi phía Bắc do Ngân hàng Phát triển Châu Á (ADB) và chính phủ Úc tài trợ</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</si>
</sst>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 #,##0\ _₫_-;\-* #,##0\ _₫_-;_-* &quot;-&quot;??\ _₫_-;_-@_-"/>
    <numFmt numFmtId="170" formatCode="_-* #,##0.0\ _₫_-;\-* #,##0.0\ _₫_-;_-* &quot;-&quot;?\ _₫_-;_-@_-"/>
  </numFmts>
  <fonts count="78">
    <font>
      <sz val="10"/>
      <name val="Arial"/>
      <family val="0"/>
    </font>
    <font>
      <sz val="12"/>
      <color indexed="8"/>
      <name val="Times New Roman"/>
      <family val="2"/>
    </font>
    <font>
      <sz val="12"/>
      <name val="Times New Roman"/>
      <family val="1"/>
    </font>
    <font>
      <vertAlign val="superscript"/>
      <sz val="12"/>
      <color indexed="8"/>
      <name val="Times New Roman"/>
      <family val="1"/>
    </font>
    <font>
      <b/>
      <sz val="14"/>
      <name val="Times New Roman"/>
      <family val="1"/>
    </font>
    <font>
      <sz val="14"/>
      <name val="Times New Roman"/>
      <family val="1"/>
    </font>
    <font>
      <i/>
      <sz val="12"/>
      <name val="Times New Roman"/>
      <family val="1"/>
    </font>
    <font>
      <sz val="11"/>
      <name val=".VnArial"/>
      <family val="2"/>
    </font>
    <font>
      <b/>
      <i/>
      <vertAlign val="superscrip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i/>
      <sz val="12"/>
      <color indexed="8"/>
      <name val="Times New Roman"/>
      <family val="1"/>
    </font>
    <font>
      <sz val="10"/>
      <color indexed="8"/>
      <name val="Times New Roman"/>
      <family val="1"/>
    </font>
    <font>
      <b/>
      <u val="singleAccounting"/>
      <sz val="12"/>
      <color indexed="8"/>
      <name val="Times New Roman"/>
      <family val="1"/>
    </font>
    <font>
      <sz val="11"/>
      <color indexed="8"/>
      <name val="Times New Roman"/>
      <family val="1"/>
    </font>
    <font>
      <b/>
      <i/>
      <sz val="12"/>
      <color indexed="17"/>
      <name val="Times New Roman"/>
      <family val="1"/>
    </font>
    <font>
      <b/>
      <i/>
      <sz val="12"/>
      <color indexed="10"/>
      <name val="Times New Roman"/>
      <family val="1"/>
    </font>
    <font>
      <i/>
      <sz val="12"/>
      <color indexed="10"/>
      <name val="Times New Roman"/>
      <family val="1"/>
    </font>
    <font>
      <b/>
      <i/>
      <sz val="12"/>
      <color indexed="30"/>
      <name val="Times New Roman"/>
      <family val="1"/>
    </font>
    <font>
      <i/>
      <sz val="12"/>
      <color indexed="30"/>
      <name val="Times New Roman"/>
      <family val="1"/>
    </font>
    <font>
      <i/>
      <sz val="10"/>
      <color indexed="30"/>
      <name val="Times New Roman"/>
      <family val="1"/>
    </font>
    <font>
      <i/>
      <sz val="10"/>
      <color indexed="10"/>
      <name val="Times New Roman"/>
      <family val="1"/>
    </font>
    <font>
      <i/>
      <sz val="10"/>
      <color indexed="17"/>
      <name val="Times New Roman"/>
      <family val="1"/>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i/>
      <sz val="12"/>
      <color theme="1"/>
      <name val="Times New Roman"/>
      <family val="1"/>
    </font>
    <font>
      <sz val="10"/>
      <color theme="1"/>
      <name val="Times New Roman"/>
      <family val="1"/>
    </font>
    <font>
      <b/>
      <u val="singleAccounting"/>
      <sz val="12"/>
      <color theme="1"/>
      <name val="Times New Roman"/>
      <family val="1"/>
    </font>
    <font>
      <sz val="11"/>
      <color theme="1"/>
      <name val="Times New Roman"/>
      <family val="1"/>
    </font>
    <font>
      <b/>
      <i/>
      <sz val="12"/>
      <color rgb="FF00B050"/>
      <name val="Times New Roman"/>
      <family val="1"/>
    </font>
    <font>
      <i/>
      <sz val="12"/>
      <color theme="1"/>
      <name val="Times New Roman"/>
      <family val="1"/>
    </font>
    <font>
      <b/>
      <i/>
      <sz val="12"/>
      <color theme="5"/>
      <name val="Times New Roman"/>
      <family val="1"/>
    </font>
    <font>
      <i/>
      <sz val="12"/>
      <color theme="5"/>
      <name val="Times New Roman"/>
      <family val="1"/>
    </font>
    <font>
      <b/>
      <i/>
      <sz val="12"/>
      <color rgb="FF0070C0"/>
      <name val="Times New Roman"/>
      <family val="1"/>
    </font>
    <font>
      <i/>
      <sz val="12"/>
      <color rgb="FF0070C0"/>
      <name val="Times New Roman"/>
      <family val="1"/>
    </font>
    <font>
      <i/>
      <sz val="10"/>
      <color rgb="FF0070C0"/>
      <name val="Times New Roman"/>
      <family val="1"/>
    </font>
    <font>
      <i/>
      <sz val="10"/>
      <color theme="5"/>
      <name val="Times New Roman"/>
      <family val="1"/>
    </font>
    <font>
      <i/>
      <sz val="10"/>
      <color rgb="FF00B05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bottom style="thin"/>
    </border>
    <border>
      <left style="thin"/>
      <right style="thin"/>
      <top style="thin"/>
      <bottom style="dotted"/>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7"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4">
    <xf numFmtId="0" fontId="0" fillId="0" borderId="0" xfId="0" applyAlignment="1">
      <alignment/>
    </xf>
    <xf numFmtId="0" fontId="62" fillId="33" borderId="10" xfId="0" applyFont="1" applyFill="1" applyBorder="1" applyAlignment="1">
      <alignment horizontal="center" vertical="center" wrapText="1"/>
    </xf>
    <xf numFmtId="0" fontId="62" fillId="33" borderId="10" xfId="0" applyFont="1" applyFill="1" applyBorder="1" applyAlignment="1">
      <alignment horizontal="left" vertical="center" wrapText="1"/>
    </xf>
    <xf numFmtId="1" fontId="62" fillId="33" borderId="10" xfId="59" applyNumberFormat="1" applyFont="1" applyFill="1" applyBorder="1" applyAlignment="1">
      <alignment horizontal="center" vertical="center" wrapText="1"/>
      <protection/>
    </xf>
    <xf numFmtId="0" fontId="62" fillId="33" borderId="10" xfId="59" applyFont="1" applyFill="1" applyBorder="1" applyAlignment="1">
      <alignment horizontal="center" vertical="center" wrapText="1"/>
      <protection/>
    </xf>
    <xf numFmtId="167" fontId="62" fillId="33" borderId="10" xfId="42" applyNumberFormat="1" applyFont="1" applyFill="1" applyBorder="1" applyAlignment="1">
      <alignment horizontal="center" vertical="center" wrapText="1"/>
    </xf>
    <xf numFmtId="166" fontId="62" fillId="33" borderId="10" xfId="42" applyNumberFormat="1" applyFont="1" applyFill="1" applyBorder="1" applyAlignment="1">
      <alignment horizontal="center" vertical="center" wrapText="1"/>
    </xf>
    <xf numFmtId="0" fontId="62" fillId="33" borderId="0" xfId="0" applyFont="1" applyFill="1" applyBorder="1" applyAlignment="1">
      <alignment vertical="center"/>
    </xf>
    <xf numFmtId="0" fontId="62" fillId="33" borderId="0" xfId="0" applyFont="1" applyFill="1" applyBorder="1" applyAlignment="1">
      <alignment horizontal="left" vertical="center" wrapText="1"/>
    </xf>
    <xf numFmtId="0" fontId="63" fillId="33" borderId="10" xfId="0" applyFont="1" applyFill="1" applyBorder="1" applyAlignment="1">
      <alignment horizontal="center" vertical="center" wrapText="1"/>
    </xf>
    <xf numFmtId="3" fontId="62" fillId="33" borderId="10" xfId="59" applyNumberFormat="1" applyFont="1" applyFill="1" applyBorder="1" applyAlignment="1">
      <alignment horizontal="center" vertical="center" wrapText="1"/>
      <protection/>
    </xf>
    <xf numFmtId="0" fontId="62" fillId="33" borderId="0" xfId="0" applyFont="1" applyFill="1" applyBorder="1" applyAlignment="1">
      <alignment/>
    </xf>
    <xf numFmtId="0" fontId="63" fillId="33" borderId="0" xfId="0" applyFont="1" applyFill="1" applyBorder="1" applyAlignment="1">
      <alignment vertical="center"/>
    </xf>
    <xf numFmtId="3" fontId="62" fillId="33" borderId="10" xfId="0" applyNumberFormat="1" applyFont="1" applyFill="1" applyBorder="1" applyAlignment="1">
      <alignment horizontal="center" vertical="center" wrapText="1"/>
    </xf>
    <xf numFmtId="3" fontId="63" fillId="33" borderId="11" xfId="44" applyNumberFormat="1" applyFont="1" applyFill="1" applyBorder="1" applyAlignment="1">
      <alignment horizontal="center" vertical="center" wrapText="1"/>
    </xf>
    <xf numFmtId="2" fontId="63" fillId="33" borderId="11" xfId="44" applyNumberFormat="1" applyFont="1" applyFill="1" applyBorder="1" applyAlignment="1">
      <alignment horizontal="center" vertical="center" wrapText="1"/>
    </xf>
    <xf numFmtId="166" fontId="63" fillId="33" borderId="11" xfId="44" applyNumberFormat="1" applyFont="1" applyFill="1" applyBorder="1" applyAlignment="1">
      <alignment horizontal="center" vertical="center" wrapText="1"/>
    </xf>
    <xf numFmtId="167" fontId="63" fillId="33" borderId="11" xfId="42" applyNumberFormat="1" applyFont="1" applyFill="1" applyBorder="1" applyAlignment="1">
      <alignment horizontal="center" vertical="center" wrapText="1"/>
    </xf>
    <xf numFmtId="166" fontId="63" fillId="33" borderId="11" xfId="42" applyNumberFormat="1" applyFont="1" applyFill="1" applyBorder="1" applyAlignment="1">
      <alignment horizontal="center" vertical="center" wrapText="1"/>
    </xf>
    <xf numFmtId="166" fontId="62" fillId="33" borderId="0" xfId="44" applyNumberFormat="1" applyFont="1" applyFill="1" applyBorder="1" applyAlignment="1">
      <alignment horizontal="left" vertical="center" wrapText="1"/>
    </xf>
    <xf numFmtId="2" fontId="62" fillId="33" borderId="10" xfId="0" applyNumberFormat="1" applyFont="1" applyFill="1" applyBorder="1" applyAlignment="1">
      <alignment horizontal="left" vertical="center" wrapText="1"/>
    </xf>
    <xf numFmtId="1" fontId="63" fillId="33" borderId="10" xfId="59" applyNumberFormat="1" applyFont="1" applyFill="1" applyBorder="1" applyAlignment="1">
      <alignment horizontal="center" vertical="center" wrapText="1"/>
      <protection/>
    </xf>
    <xf numFmtId="0" fontId="63" fillId="33" borderId="10" xfId="59" applyFont="1" applyFill="1" applyBorder="1" applyAlignment="1">
      <alignment horizontal="center" vertical="center" wrapText="1"/>
      <protection/>
    </xf>
    <xf numFmtId="0" fontId="62" fillId="33" borderId="10" xfId="59" applyFont="1" applyFill="1" applyBorder="1" applyAlignment="1">
      <alignment horizontal="left" vertical="center" wrapText="1"/>
      <protection/>
    </xf>
    <xf numFmtId="0" fontId="63" fillId="33" borderId="12"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2" xfId="0" applyFont="1" applyFill="1" applyBorder="1" applyAlignment="1">
      <alignment horizontal="left" vertical="center" wrapText="1"/>
    </xf>
    <xf numFmtId="3" fontId="62" fillId="33" borderId="12" xfId="59" applyNumberFormat="1" applyFont="1" applyFill="1" applyBorder="1" applyAlignment="1">
      <alignment horizontal="center" vertical="center" wrapText="1"/>
      <protection/>
    </xf>
    <xf numFmtId="166" fontId="62" fillId="33" borderId="12" xfId="42" applyNumberFormat="1" applyFont="1" applyFill="1" applyBorder="1" applyAlignment="1">
      <alignment horizontal="right" vertical="center" wrapText="1"/>
    </xf>
    <xf numFmtId="3" fontId="62" fillId="33" borderId="12" xfId="42" applyNumberFormat="1" applyFont="1" applyFill="1" applyBorder="1" applyAlignment="1">
      <alignment horizontal="right" vertical="center" wrapText="1"/>
    </xf>
    <xf numFmtId="3" fontId="62" fillId="33" borderId="12" xfId="42" applyNumberFormat="1" applyFont="1" applyFill="1" applyBorder="1" applyAlignment="1">
      <alignment horizontal="right" vertical="center"/>
    </xf>
    <xf numFmtId="0" fontId="62" fillId="33" borderId="0" xfId="0" applyFont="1" applyFill="1" applyAlignment="1">
      <alignment horizontal="center" vertical="center"/>
    </xf>
    <xf numFmtId="3" fontId="64" fillId="33" borderId="10" xfId="42" applyNumberFormat="1" applyFont="1" applyFill="1" applyBorder="1" applyAlignment="1">
      <alignment horizontal="right" vertical="center" wrapText="1"/>
    </xf>
    <xf numFmtId="0" fontId="62" fillId="33" borderId="0" xfId="0" applyFont="1" applyFill="1" applyBorder="1" applyAlignment="1">
      <alignment horizontal="center" vertical="center"/>
    </xf>
    <xf numFmtId="0" fontId="62" fillId="33" borderId="10" xfId="0" applyFont="1" applyFill="1" applyBorder="1" applyAlignment="1">
      <alignment/>
    </xf>
    <xf numFmtId="0" fontId="63" fillId="33" borderId="10" xfId="0" applyFont="1" applyFill="1" applyBorder="1" applyAlignment="1">
      <alignment horizontal="right" vertical="center" wrapText="1"/>
    </xf>
    <xf numFmtId="2" fontId="62" fillId="33" borderId="0" xfId="0" applyNumberFormat="1" applyFont="1" applyFill="1" applyAlignment="1">
      <alignment horizontal="left" vertical="center"/>
    </xf>
    <xf numFmtId="167" fontId="62" fillId="33" borderId="0" xfId="42" applyNumberFormat="1" applyFont="1" applyFill="1" applyAlignment="1">
      <alignment vertical="center"/>
    </xf>
    <xf numFmtId="166" fontId="62" fillId="33" borderId="0" xfId="42" applyNumberFormat="1" applyFont="1" applyFill="1" applyBorder="1" applyAlignment="1">
      <alignment vertical="center"/>
    </xf>
    <xf numFmtId="0" fontId="65" fillId="33" borderId="0" xfId="0" applyFont="1" applyFill="1" applyBorder="1" applyAlignment="1">
      <alignment horizontal="center" vertical="center"/>
    </xf>
    <xf numFmtId="0" fontId="4" fillId="0" borderId="0" xfId="0" applyFont="1" applyFill="1" applyBorder="1" applyAlignment="1">
      <alignment horizontal="center" vertical="center" wrapText="1"/>
    </xf>
    <xf numFmtId="3" fontId="62" fillId="33" borderId="10" xfId="42" applyNumberFormat="1" applyFont="1" applyFill="1" applyBorder="1" applyAlignment="1">
      <alignment horizontal="right" vertical="center" wrapText="1"/>
    </xf>
    <xf numFmtId="3" fontId="62" fillId="33" borderId="10" xfId="42" applyNumberFormat="1" applyFont="1" applyFill="1" applyBorder="1" applyAlignment="1">
      <alignment horizontal="right" vertical="center" wrapText="1"/>
    </xf>
    <xf numFmtId="0" fontId="63" fillId="2" borderId="13" xfId="0" applyFont="1" applyFill="1" applyBorder="1" applyAlignment="1">
      <alignment horizontal="center" vertical="center" wrapText="1"/>
    </xf>
    <xf numFmtId="0" fontId="63" fillId="2" borderId="13" xfId="0" applyFont="1" applyFill="1" applyBorder="1" applyAlignment="1">
      <alignment horizontal="left" vertical="center" wrapText="1"/>
    </xf>
    <xf numFmtId="3" fontId="63" fillId="2" borderId="13" xfId="0" applyNumberFormat="1" applyFont="1" applyFill="1" applyBorder="1" applyAlignment="1">
      <alignment horizontal="center" vertical="center" wrapText="1"/>
    </xf>
    <xf numFmtId="167" fontId="63" fillId="2" borderId="13" xfId="42" applyNumberFormat="1" applyFont="1" applyFill="1" applyBorder="1" applyAlignment="1">
      <alignment horizontal="center" vertical="center" wrapText="1"/>
    </xf>
    <xf numFmtId="3" fontId="63" fillId="2" borderId="13" xfId="42" applyNumberFormat="1" applyFont="1" applyFill="1" applyBorder="1" applyAlignment="1">
      <alignment horizontal="right" vertical="center" wrapText="1"/>
    </xf>
    <xf numFmtId="3" fontId="66" fillId="2" borderId="13" xfId="42" applyNumberFormat="1" applyFont="1" applyFill="1" applyBorder="1" applyAlignment="1">
      <alignment horizontal="right" vertical="center" wrapText="1"/>
    </xf>
    <xf numFmtId="3" fontId="67" fillId="33" borderId="11" xfId="44" applyNumberFormat="1" applyFont="1" applyFill="1" applyBorder="1" applyAlignment="1">
      <alignment horizontal="center" vertical="center" wrapText="1"/>
    </xf>
    <xf numFmtId="166" fontId="67" fillId="33" borderId="11" xfId="44" applyNumberFormat="1" applyFont="1" applyFill="1" applyBorder="1" applyAlignment="1">
      <alignment horizontal="center" vertical="center" wrapText="1"/>
    </xf>
    <xf numFmtId="2" fontId="67" fillId="33" borderId="11" xfId="44" applyNumberFormat="1" applyFont="1" applyFill="1" applyBorder="1" applyAlignment="1">
      <alignment horizontal="center" vertical="center" wrapText="1"/>
    </xf>
    <xf numFmtId="167" fontId="67" fillId="33" borderId="11" xfId="42" applyNumberFormat="1" applyFont="1" applyFill="1" applyBorder="1" applyAlignment="1">
      <alignment horizontal="center" vertical="center" wrapText="1"/>
    </xf>
    <xf numFmtId="166" fontId="67" fillId="33" borderId="11" xfId="42" applyNumberFormat="1" applyFont="1" applyFill="1" applyBorder="1" applyAlignment="1">
      <alignment horizontal="center" vertical="center" wrapText="1"/>
    </xf>
    <xf numFmtId="166" fontId="67" fillId="33" borderId="0" xfId="44" applyNumberFormat="1" applyFont="1" applyFill="1" applyBorder="1" applyAlignment="1">
      <alignment horizontal="left" vertical="center" wrapText="1"/>
    </xf>
    <xf numFmtId="167" fontId="64" fillId="33" borderId="10" xfId="42" applyNumberFormat="1"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10" xfId="0" applyFont="1" applyFill="1" applyBorder="1" applyAlignment="1">
      <alignment horizontal="left" vertical="center" wrapText="1"/>
    </xf>
    <xf numFmtId="3" fontId="68" fillId="33" borderId="10" xfId="42" applyNumberFormat="1" applyFont="1" applyFill="1" applyBorder="1" applyAlignment="1">
      <alignment horizontal="right" vertical="center" wrapText="1"/>
    </xf>
    <xf numFmtId="167" fontId="68" fillId="33" borderId="10" xfId="42" applyNumberFormat="1" applyFont="1" applyFill="1" applyBorder="1" applyAlignment="1">
      <alignment horizontal="center" vertical="center" wrapText="1"/>
    </xf>
    <xf numFmtId="0" fontId="68" fillId="33" borderId="0" xfId="0" applyFont="1" applyFill="1" applyBorder="1" applyAlignment="1">
      <alignment vertical="center"/>
    </xf>
    <xf numFmtId="1" fontId="64" fillId="33" borderId="10" xfId="59" applyNumberFormat="1" applyFont="1" applyFill="1" applyBorder="1" applyAlignment="1">
      <alignment horizontal="center" vertical="center" wrapText="1"/>
      <protection/>
    </xf>
    <xf numFmtId="0" fontId="64" fillId="33" borderId="10" xfId="59" applyFont="1" applyFill="1" applyBorder="1" applyAlignment="1">
      <alignment horizontal="center" vertical="center" wrapText="1"/>
      <protection/>
    </xf>
    <xf numFmtId="0" fontId="64" fillId="33" borderId="10" xfId="59" applyFont="1" applyFill="1" applyBorder="1" applyAlignment="1">
      <alignment horizontal="left" vertical="center" wrapText="1"/>
      <protection/>
    </xf>
    <xf numFmtId="0" fontId="69" fillId="33" borderId="0" xfId="0" applyFont="1" applyFill="1" applyBorder="1" applyAlignment="1">
      <alignment horizontal="left" vertical="center" wrapText="1"/>
    </xf>
    <xf numFmtId="0" fontId="70" fillId="33" borderId="10" xfId="0" applyFont="1" applyFill="1" applyBorder="1" applyAlignment="1">
      <alignment horizontal="center" vertical="center" wrapText="1"/>
    </xf>
    <xf numFmtId="0" fontId="70" fillId="33" borderId="10" xfId="0" applyFont="1" applyFill="1" applyBorder="1" applyAlignment="1">
      <alignment horizontal="left" vertical="center" wrapText="1"/>
    </xf>
    <xf numFmtId="3" fontId="70" fillId="33" borderId="10" xfId="0" applyNumberFormat="1" applyFont="1" applyFill="1" applyBorder="1" applyAlignment="1">
      <alignment horizontal="center" vertical="center" wrapText="1"/>
    </xf>
    <xf numFmtId="167" fontId="70" fillId="33" borderId="10" xfId="42" applyNumberFormat="1" applyFont="1" applyFill="1" applyBorder="1" applyAlignment="1">
      <alignment horizontal="center" vertical="center" wrapText="1"/>
    </xf>
    <xf numFmtId="3" fontId="70" fillId="33" borderId="10" xfId="42" applyNumberFormat="1" applyFont="1" applyFill="1" applyBorder="1" applyAlignment="1">
      <alignment horizontal="right" vertical="center" wrapText="1"/>
    </xf>
    <xf numFmtId="0" fontId="71" fillId="33" borderId="0" xfId="0" applyFont="1" applyFill="1" applyBorder="1" applyAlignment="1">
      <alignment/>
    </xf>
    <xf numFmtId="0" fontId="72" fillId="33" borderId="10" xfId="0" applyFont="1" applyFill="1" applyBorder="1" applyAlignment="1">
      <alignment horizontal="center" vertical="center" wrapText="1"/>
    </xf>
    <xf numFmtId="3" fontId="72" fillId="33" borderId="10" xfId="42" applyNumberFormat="1" applyFont="1" applyFill="1" applyBorder="1" applyAlignment="1">
      <alignment horizontal="right" vertical="center" wrapText="1"/>
    </xf>
    <xf numFmtId="167" fontId="72" fillId="33" borderId="10" xfId="42" applyNumberFormat="1" applyFont="1" applyFill="1" applyBorder="1" applyAlignment="1">
      <alignment horizontal="center" vertical="center" wrapText="1"/>
    </xf>
    <xf numFmtId="0" fontId="72" fillId="33" borderId="0" xfId="0" applyFont="1" applyFill="1" applyBorder="1" applyAlignment="1">
      <alignment vertical="center"/>
    </xf>
    <xf numFmtId="2" fontId="72" fillId="33" borderId="10" xfId="0" applyNumberFormat="1" applyFont="1" applyFill="1" applyBorder="1" applyAlignment="1">
      <alignment horizontal="left" vertical="center" wrapText="1"/>
    </xf>
    <xf numFmtId="0" fontId="73" fillId="33" borderId="10" xfId="59" applyFont="1" applyFill="1" applyBorder="1" applyAlignment="1">
      <alignment horizontal="center" vertical="center" wrapText="1"/>
      <protection/>
    </xf>
    <xf numFmtId="0" fontId="73" fillId="33" borderId="0" xfId="0" applyFont="1" applyFill="1" applyAlignment="1">
      <alignment horizontal="center" vertical="center"/>
    </xf>
    <xf numFmtId="2" fontId="73" fillId="33" borderId="0" xfId="0" applyNumberFormat="1" applyFont="1" applyFill="1" applyAlignment="1">
      <alignment horizontal="left" vertical="center"/>
    </xf>
    <xf numFmtId="167" fontId="73" fillId="33" borderId="0" xfId="42" applyNumberFormat="1" applyFont="1" applyFill="1" applyAlignment="1">
      <alignment vertical="center"/>
    </xf>
    <xf numFmtId="166" fontId="73" fillId="33" borderId="0" xfId="42" applyNumberFormat="1" applyFont="1" applyFill="1" applyBorder="1" applyAlignment="1">
      <alignment vertical="center"/>
    </xf>
    <xf numFmtId="0" fontId="74" fillId="33" borderId="0" xfId="0" applyFont="1" applyFill="1" applyBorder="1" applyAlignment="1">
      <alignment horizontal="center" vertical="center"/>
    </xf>
    <xf numFmtId="0" fontId="73" fillId="33" borderId="0" xfId="0" applyFont="1" applyFill="1" applyBorder="1" applyAlignment="1">
      <alignment vertical="center"/>
    </xf>
    <xf numFmtId="3" fontId="62" fillId="0" borderId="10" xfId="0" applyNumberFormat="1" applyFont="1" applyFill="1" applyBorder="1" applyAlignment="1">
      <alignment horizontal="center" vertical="center" wrapText="1"/>
    </xf>
    <xf numFmtId="43" fontId="62" fillId="0" borderId="10" xfId="42" applyNumberFormat="1" applyFont="1" applyFill="1" applyBorder="1" applyAlignment="1">
      <alignment horizontal="center" vertical="center" wrapText="1"/>
    </xf>
    <xf numFmtId="2" fontId="62" fillId="0" borderId="10" xfId="0" applyNumberFormat="1" applyFont="1" applyFill="1" applyBorder="1" applyAlignment="1">
      <alignment horizontal="left" vertical="center" wrapText="1"/>
    </xf>
    <xf numFmtId="0" fontId="63" fillId="33" borderId="14" xfId="0" applyFont="1" applyFill="1" applyBorder="1" applyAlignment="1">
      <alignment horizontal="center" vertical="center" wrapText="1"/>
    </xf>
    <xf numFmtId="166" fontId="67" fillId="33" borderId="11" xfId="44" applyNumberFormat="1" applyFont="1" applyFill="1" applyBorder="1" applyAlignment="1" quotePrefix="1">
      <alignment horizontal="center" vertical="center" wrapText="1"/>
    </xf>
    <xf numFmtId="0" fontId="75"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7" fillId="33" borderId="10" xfId="59" applyFont="1" applyFill="1" applyBorder="1" applyAlignment="1">
      <alignment horizontal="center" vertical="center" wrapText="1"/>
      <protection/>
    </xf>
    <xf numFmtId="0" fontId="65" fillId="33" borderId="10" xfId="59" applyFont="1" applyFill="1" applyBorder="1" applyAlignment="1">
      <alignment horizontal="center" vertical="center" wrapText="1"/>
      <protection/>
    </xf>
    <xf numFmtId="166" fontId="65" fillId="2" borderId="13" xfId="0" applyNumberFormat="1" applyFont="1" applyFill="1" applyBorder="1" applyAlignment="1">
      <alignment horizontal="center" vertical="center" wrapText="1"/>
    </xf>
    <xf numFmtId="0" fontId="65" fillId="33" borderId="1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165" fontId="4" fillId="0" borderId="0" xfId="0" applyNumberFormat="1" applyFont="1" applyFill="1" applyAlignment="1">
      <alignment vertical="center" wrapText="1"/>
    </xf>
    <xf numFmtId="0" fontId="4" fillId="33" borderId="0" xfId="0" applyFont="1" applyFill="1" applyBorder="1" applyAlignment="1">
      <alignment horizontal="center" vertical="center" wrapText="1"/>
    </xf>
    <xf numFmtId="165" fontId="4" fillId="33" borderId="0" xfId="0" applyNumberFormat="1" applyFont="1" applyFill="1" applyBorder="1" applyAlignment="1">
      <alignment horizontal="center" vertical="center" wrapText="1"/>
    </xf>
    <xf numFmtId="0" fontId="69" fillId="33" borderId="14"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 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3562350</xdr:colOff>
      <xdr:row>5</xdr:row>
      <xdr:rowOff>9525</xdr:rowOff>
    </xdr:from>
    <xdr:to>
      <xdr:col>4</xdr:col>
      <xdr:colOff>28575</xdr:colOff>
      <xdr:row>5</xdr:row>
      <xdr:rowOff>9525</xdr:rowOff>
    </xdr:to>
    <xdr:sp>
      <xdr:nvSpPr>
        <xdr:cNvPr id="1" name="Straight Connector 2"/>
        <xdr:cNvSpPr>
          <a:spLocks/>
        </xdr:cNvSpPr>
      </xdr:nvSpPr>
      <xdr:spPr>
        <a:xfrm>
          <a:off x="4210050" y="13811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H32"/>
  <sheetViews>
    <sheetView tabSelected="1" zoomScale="115" zoomScaleNormal="115" zoomScalePageLayoutView="0" workbookViewId="0" topLeftCell="A1">
      <selection activeCell="C11" sqref="C11"/>
    </sheetView>
  </sheetViews>
  <sheetFormatPr defaultColWidth="9.140625" defaultRowHeight="12.75"/>
  <cols>
    <col min="1" max="1" width="4.421875" style="31" customWidth="1"/>
    <col min="2" max="2" width="5.28125" style="31" customWidth="1"/>
    <col min="3" max="3" width="65.28125" style="36" customWidth="1"/>
    <col min="4" max="4" width="10.57421875" style="31" customWidth="1"/>
    <col min="5" max="5" width="13.140625" style="37" customWidth="1"/>
    <col min="6" max="6" width="13.421875" style="38" customWidth="1"/>
    <col min="7" max="7" width="20.00390625" style="38" customWidth="1"/>
    <col min="8" max="8" width="13.00390625" style="39" customWidth="1"/>
    <col min="9" max="16384" width="9.140625" style="7" customWidth="1"/>
  </cols>
  <sheetData>
    <row r="1" spans="1:8" ht="19.5" customHeight="1">
      <c r="A1" s="98" t="s">
        <v>54</v>
      </c>
      <c r="B1" s="98"/>
      <c r="C1" s="98"/>
      <c r="D1" s="98"/>
      <c r="E1" s="98"/>
      <c r="F1" s="99"/>
      <c r="G1" s="100"/>
      <c r="H1" s="98"/>
    </row>
    <row r="2" spans="1:8" ht="46.5" customHeight="1">
      <c r="A2" s="101" t="s">
        <v>56</v>
      </c>
      <c r="B2" s="101"/>
      <c r="C2" s="101"/>
      <c r="D2" s="101"/>
      <c r="E2" s="101"/>
      <c r="F2" s="101"/>
      <c r="G2" s="102"/>
      <c r="H2" s="101"/>
    </row>
    <row r="3" spans="1:8" ht="20.25" customHeight="1">
      <c r="A3" s="40"/>
      <c r="B3" s="95" t="s">
        <v>48</v>
      </c>
      <c r="C3" s="96"/>
      <c r="D3" s="96"/>
      <c r="E3" s="96"/>
      <c r="F3" s="96"/>
      <c r="G3" s="96"/>
      <c r="H3" s="96"/>
    </row>
    <row r="4" spans="1:8" ht="21.75" customHeight="1">
      <c r="A4" s="97" t="s">
        <v>52</v>
      </c>
      <c r="B4" s="97"/>
      <c r="C4" s="97"/>
      <c r="D4" s="97"/>
      <c r="E4" s="97"/>
      <c r="F4" s="97"/>
      <c r="G4" s="97"/>
      <c r="H4" s="97"/>
    </row>
    <row r="5" spans="1:8" ht="21.75" customHeight="1" hidden="1">
      <c r="A5" s="97" t="s">
        <v>55</v>
      </c>
      <c r="B5" s="97"/>
      <c r="C5" s="97"/>
      <c r="D5" s="97"/>
      <c r="E5" s="97"/>
      <c r="F5" s="97"/>
      <c r="G5" s="97"/>
      <c r="H5" s="97"/>
    </row>
    <row r="6" spans="1:8" ht="19.5" customHeight="1">
      <c r="A6" s="86"/>
      <c r="B6" s="86"/>
      <c r="C6" s="86"/>
      <c r="D6" s="86"/>
      <c r="E6" s="86"/>
      <c r="F6" s="86"/>
      <c r="G6" s="103" t="s">
        <v>53</v>
      </c>
      <c r="H6" s="103"/>
    </row>
    <row r="7" spans="1:8" s="19" customFormat="1" ht="31.5">
      <c r="A7" s="14" t="s">
        <v>0</v>
      </c>
      <c r="B7" s="15" t="s">
        <v>3</v>
      </c>
      <c r="C7" s="15" t="s">
        <v>4</v>
      </c>
      <c r="D7" s="16" t="s">
        <v>5</v>
      </c>
      <c r="E7" s="17" t="s">
        <v>6</v>
      </c>
      <c r="F7" s="18" t="s">
        <v>7</v>
      </c>
      <c r="G7" s="18" t="s">
        <v>8</v>
      </c>
      <c r="H7" s="16" t="s">
        <v>1</v>
      </c>
    </row>
    <row r="8" spans="1:8" s="54" customFormat="1" ht="17.25" customHeight="1">
      <c r="A8" s="49" t="s">
        <v>9</v>
      </c>
      <c r="B8" s="50" t="s">
        <v>10</v>
      </c>
      <c r="C8" s="51" t="s">
        <v>11</v>
      </c>
      <c r="D8" s="50" t="s">
        <v>12</v>
      </c>
      <c r="E8" s="52" t="s">
        <v>13</v>
      </c>
      <c r="F8" s="53" t="s">
        <v>14</v>
      </c>
      <c r="G8" s="53" t="s">
        <v>15</v>
      </c>
      <c r="H8" s="87" t="s">
        <v>16</v>
      </c>
    </row>
    <row r="9" spans="1:8" s="12" customFormat="1" ht="18" customHeight="1">
      <c r="A9" s="43">
        <v>31</v>
      </c>
      <c r="B9" s="43"/>
      <c r="C9" s="44" t="s">
        <v>2</v>
      </c>
      <c r="D9" s="45"/>
      <c r="E9" s="46"/>
      <c r="F9" s="47"/>
      <c r="G9" s="48">
        <f>G10+G14+G16+G26</f>
        <v>33132502</v>
      </c>
      <c r="H9" s="93"/>
    </row>
    <row r="10" spans="1:8" s="70" customFormat="1" ht="18" customHeight="1">
      <c r="A10" s="65"/>
      <c r="B10" s="65" t="s">
        <v>19</v>
      </c>
      <c r="C10" s="66" t="s">
        <v>20</v>
      </c>
      <c r="D10" s="67" t="s">
        <v>49</v>
      </c>
      <c r="E10" s="68">
        <f>SUM(E11:E13)</f>
        <v>221.3</v>
      </c>
      <c r="F10" s="69"/>
      <c r="G10" s="69">
        <f>SUM(G11:G13)</f>
        <v>5275300</v>
      </c>
      <c r="H10" s="88"/>
    </row>
    <row r="11" spans="1:8" s="12" customFormat="1" ht="18" customHeight="1">
      <c r="A11" s="35"/>
      <c r="B11" s="1" t="s">
        <v>17</v>
      </c>
      <c r="C11" s="2" t="s">
        <v>32</v>
      </c>
      <c r="D11" s="13" t="s">
        <v>47</v>
      </c>
      <c r="E11" s="5">
        <v>10.1</v>
      </c>
      <c r="F11" s="41">
        <v>33000</v>
      </c>
      <c r="G11" s="41">
        <f>F11*E11</f>
        <v>333300</v>
      </c>
      <c r="H11" s="89"/>
    </row>
    <row r="12" spans="1:8" s="8" customFormat="1" ht="18" customHeight="1">
      <c r="A12" s="3"/>
      <c r="B12" s="4" t="s">
        <v>17</v>
      </c>
      <c r="C12" s="23" t="s">
        <v>50</v>
      </c>
      <c r="D12" s="4" t="s">
        <v>47</v>
      </c>
      <c r="E12" s="5">
        <f>26.3+97.4</f>
        <v>123.7</v>
      </c>
      <c r="F12" s="41">
        <v>35000</v>
      </c>
      <c r="G12" s="41">
        <f>F12*E12</f>
        <v>4329500</v>
      </c>
      <c r="H12" s="92"/>
    </row>
    <row r="13" spans="1:8" s="11" customFormat="1" ht="18" customHeight="1">
      <c r="A13" s="9"/>
      <c r="B13" s="9" t="s">
        <v>17</v>
      </c>
      <c r="C13" s="2" t="s">
        <v>21</v>
      </c>
      <c r="D13" s="13" t="s">
        <v>47</v>
      </c>
      <c r="E13" s="5">
        <v>87.5</v>
      </c>
      <c r="F13" s="41">
        <v>7000</v>
      </c>
      <c r="G13" s="41">
        <f>F13*E13</f>
        <v>612500</v>
      </c>
      <c r="H13" s="89"/>
    </row>
    <row r="14" spans="1:8" s="74" customFormat="1" ht="18" customHeight="1">
      <c r="A14" s="71"/>
      <c r="B14" s="71" t="s">
        <v>22</v>
      </c>
      <c r="C14" s="75" t="s">
        <v>23</v>
      </c>
      <c r="D14" s="76"/>
      <c r="E14" s="73"/>
      <c r="F14" s="72"/>
      <c r="G14" s="72">
        <f>G15</f>
        <v>1159785</v>
      </c>
      <c r="H14" s="71"/>
    </row>
    <row r="15" spans="1:8" s="12" customFormat="1" ht="18" customHeight="1">
      <c r="A15" s="1"/>
      <c r="B15" s="1" t="s">
        <v>37</v>
      </c>
      <c r="C15" s="20" t="s">
        <v>41</v>
      </c>
      <c r="D15" s="4" t="s">
        <v>47</v>
      </c>
      <c r="E15" s="5">
        <f>5.5*2.7</f>
        <v>14.850000000000001</v>
      </c>
      <c r="F15" s="42">
        <v>78100</v>
      </c>
      <c r="G15" s="42">
        <f>F15*E15</f>
        <v>1159785</v>
      </c>
      <c r="H15" s="9"/>
    </row>
    <row r="16" spans="1:8" s="60" customFormat="1" ht="18" customHeight="1">
      <c r="A16" s="56"/>
      <c r="B16" s="56" t="s">
        <v>24</v>
      </c>
      <c r="C16" s="57" t="s">
        <v>25</v>
      </c>
      <c r="D16" s="56"/>
      <c r="E16" s="59"/>
      <c r="F16" s="58"/>
      <c r="G16" s="58">
        <f>SUM(G17:G25)</f>
        <v>2935517</v>
      </c>
      <c r="H16" s="90"/>
    </row>
    <row r="17" spans="1:8" ht="28.5" customHeight="1">
      <c r="A17" s="1"/>
      <c r="B17" s="1" t="s">
        <v>17</v>
      </c>
      <c r="C17" s="85" t="s">
        <v>51</v>
      </c>
      <c r="D17" s="83" t="s">
        <v>45</v>
      </c>
      <c r="E17" s="84">
        <f>0.49*123.7</f>
        <v>60.613</v>
      </c>
      <c r="F17" s="41">
        <v>9000</v>
      </c>
      <c r="G17" s="41">
        <f>F17*E17</f>
        <v>545517</v>
      </c>
      <c r="H17" s="1"/>
    </row>
    <row r="18" spans="1:8" ht="18" customHeight="1">
      <c r="A18" s="1"/>
      <c r="B18" s="1" t="s">
        <v>17</v>
      </c>
      <c r="C18" s="2" t="s">
        <v>33</v>
      </c>
      <c r="D18" s="1" t="s">
        <v>44</v>
      </c>
      <c r="E18" s="6">
        <v>5</v>
      </c>
      <c r="F18" s="41">
        <v>24000</v>
      </c>
      <c r="G18" s="41">
        <f>+E18*F18</f>
        <v>120000</v>
      </c>
      <c r="H18" s="94"/>
    </row>
    <row r="19" spans="1:8" s="12" customFormat="1" ht="18" customHeight="1">
      <c r="A19" s="9"/>
      <c r="B19" s="9" t="s">
        <v>17</v>
      </c>
      <c r="C19" s="2" t="s">
        <v>40</v>
      </c>
      <c r="D19" s="1" t="s">
        <v>44</v>
      </c>
      <c r="E19" s="6">
        <v>2</v>
      </c>
      <c r="F19" s="41">
        <v>30000</v>
      </c>
      <c r="G19" s="41">
        <f>E19*F19</f>
        <v>60000</v>
      </c>
      <c r="H19" s="94"/>
    </row>
    <row r="20" spans="1:8" s="12" customFormat="1" ht="18" customHeight="1">
      <c r="A20" s="9"/>
      <c r="B20" s="1" t="s">
        <v>17</v>
      </c>
      <c r="C20" s="2" t="s">
        <v>39</v>
      </c>
      <c r="D20" s="1" t="s">
        <v>44</v>
      </c>
      <c r="E20" s="6">
        <v>5</v>
      </c>
      <c r="F20" s="41">
        <v>42000</v>
      </c>
      <c r="G20" s="41">
        <f>+E20*F20</f>
        <v>210000</v>
      </c>
      <c r="H20" s="94"/>
    </row>
    <row r="21" spans="1:8" s="12" customFormat="1" ht="18" customHeight="1">
      <c r="A21" s="9"/>
      <c r="B21" s="9" t="s">
        <v>17</v>
      </c>
      <c r="C21" s="2" t="s">
        <v>36</v>
      </c>
      <c r="D21" s="1" t="s">
        <v>44</v>
      </c>
      <c r="E21" s="6">
        <v>5</v>
      </c>
      <c r="F21" s="41">
        <v>30000</v>
      </c>
      <c r="G21" s="41">
        <f>E21*F21</f>
        <v>150000</v>
      </c>
      <c r="H21" s="94"/>
    </row>
    <row r="22" spans="1:8" ht="18" customHeight="1">
      <c r="A22" s="1"/>
      <c r="B22" s="1" t="s">
        <v>17</v>
      </c>
      <c r="C22" s="2" t="s">
        <v>42</v>
      </c>
      <c r="D22" s="1" t="s">
        <v>44</v>
      </c>
      <c r="E22" s="6">
        <v>1</v>
      </c>
      <c r="F22" s="41">
        <v>50000</v>
      </c>
      <c r="G22" s="41">
        <f>+F22*E22</f>
        <v>50000</v>
      </c>
      <c r="H22" s="94"/>
    </row>
    <row r="23" spans="1:8" s="12" customFormat="1" ht="18" customHeight="1">
      <c r="A23" s="9"/>
      <c r="B23" s="1" t="s">
        <v>17</v>
      </c>
      <c r="C23" s="2" t="s">
        <v>35</v>
      </c>
      <c r="D23" s="1" t="s">
        <v>44</v>
      </c>
      <c r="E23" s="6">
        <v>2</v>
      </c>
      <c r="F23" s="41">
        <v>360000</v>
      </c>
      <c r="G23" s="41">
        <f>+E23*F23</f>
        <v>720000</v>
      </c>
      <c r="H23" s="89"/>
    </row>
    <row r="24" spans="1:8" s="12" customFormat="1" ht="18" customHeight="1">
      <c r="A24" s="9"/>
      <c r="B24" s="1" t="s">
        <v>17</v>
      </c>
      <c r="C24" s="2" t="s">
        <v>43</v>
      </c>
      <c r="D24" s="1" t="s">
        <v>44</v>
      </c>
      <c r="E24" s="6">
        <v>2</v>
      </c>
      <c r="F24" s="41">
        <v>360000</v>
      </c>
      <c r="G24" s="41">
        <f>+E24*F24</f>
        <v>720000</v>
      </c>
      <c r="H24" s="89"/>
    </row>
    <row r="25" spans="1:8" ht="18" customHeight="1">
      <c r="A25" s="1"/>
      <c r="B25" s="1" t="s">
        <v>17</v>
      </c>
      <c r="C25" s="2" t="s">
        <v>34</v>
      </c>
      <c r="D25" s="1" t="s">
        <v>46</v>
      </c>
      <c r="E25" s="5">
        <v>60</v>
      </c>
      <c r="F25" s="41">
        <v>6000</v>
      </c>
      <c r="G25" s="41">
        <f>+F25*E25</f>
        <v>360000</v>
      </c>
      <c r="H25" s="89"/>
    </row>
    <row r="26" spans="1:8" s="64" customFormat="1" ht="18" customHeight="1">
      <c r="A26" s="61"/>
      <c r="B26" s="62" t="s">
        <v>26</v>
      </c>
      <c r="C26" s="63" t="s">
        <v>18</v>
      </c>
      <c r="D26" s="62"/>
      <c r="E26" s="55"/>
      <c r="F26" s="32"/>
      <c r="G26" s="32">
        <f>SUM(G27:G31)</f>
        <v>23761900</v>
      </c>
      <c r="H26" s="91"/>
    </row>
    <row r="27" spans="1:8" s="8" customFormat="1" ht="31.5">
      <c r="A27" s="21"/>
      <c r="B27" s="4" t="s">
        <v>17</v>
      </c>
      <c r="C27" s="23" t="s">
        <v>27</v>
      </c>
      <c r="D27" s="10" t="s">
        <v>47</v>
      </c>
      <c r="E27" s="5">
        <f>SUM(E28:E30)</f>
        <v>221.3</v>
      </c>
      <c r="F27" s="41">
        <v>5000</v>
      </c>
      <c r="G27" s="41">
        <f>+E27*F27</f>
        <v>1106500</v>
      </c>
      <c r="H27" s="92"/>
    </row>
    <row r="28" spans="1:8" s="8" customFormat="1" ht="47.25">
      <c r="A28" s="34"/>
      <c r="B28" s="1" t="s">
        <v>17</v>
      </c>
      <c r="C28" s="23" t="s">
        <v>38</v>
      </c>
      <c r="D28" s="10" t="s">
        <v>47</v>
      </c>
      <c r="E28" s="5">
        <f>E11</f>
        <v>10.1</v>
      </c>
      <c r="F28" s="41">
        <f>F11*3</f>
        <v>99000</v>
      </c>
      <c r="G28" s="41">
        <f>+E28*F28</f>
        <v>999900</v>
      </c>
      <c r="H28" s="89"/>
    </row>
    <row r="29" spans="1:8" s="8" customFormat="1" ht="47.25">
      <c r="A29" s="21"/>
      <c r="B29" s="22" t="s">
        <v>17</v>
      </c>
      <c r="C29" s="23" t="s">
        <v>29</v>
      </c>
      <c r="D29" s="4" t="s">
        <v>47</v>
      </c>
      <c r="E29" s="5">
        <f>E12</f>
        <v>123.7</v>
      </c>
      <c r="F29" s="41">
        <f>F12*4</f>
        <v>140000</v>
      </c>
      <c r="G29" s="41">
        <f>F29*E29</f>
        <v>17318000</v>
      </c>
      <c r="H29" s="92"/>
    </row>
    <row r="30" spans="1:8" s="8" customFormat="1" ht="47.25">
      <c r="A30" s="21"/>
      <c r="B30" s="22" t="s">
        <v>17</v>
      </c>
      <c r="C30" s="23" t="s">
        <v>28</v>
      </c>
      <c r="D30" s="10" t="s">
        <v>47</v>
      </c>
      <c r="E30" s="5">
        <f>E13</f>
        <v>87.5</v>
      </c>
      <c r="F30" s="41">
        <f>F13*3</f>
        <v>21000</v>
      </c>
      <c r="G30" s="41">
        <f>+E30*F30</f>
        <v>1837500</v>
      </c>
      <c r="H30" s="92"/>
    </row>
    <row r="31" spans="1:8" s="33" customFormat="1" ht="15.75">
      <c r="A31" s="24"/>
      <c r="B31" s="25" t="s">
        <v>17</v>
      </c>
      <c r="C31" s="26" t="s">
        <v>30</v>
      </c>
      <c r="D31" s="27" t="s">
        <v>31</v>
      </c>
      <c r="E31" s="28">
        <v>1</v>
      </c>
      <c r="F31" s="29">
        <v>2500000</v>
      </c>
      <c r="G31" s="30">
        <f>+E31*F31</f>
        <v>2500000</v>
      </c>
      <c r="H31" s="25"/>
    </row>
    <row r="32" spans="1:8" s="82" customFormat="1" ht="15.75">
      <c r="A32" s="77"/>
      <c r="B32" s="77"/>
      <c r="C32" s="78"/>
      <c r="D32" s="77"/>
      <c r="E32" s="79"/>
      <c r="F32" s="80"/>
      <c r="G32" s="80"/>
      <c r="H32" s="81"/>
    </row>
  </sheetData>
  <sheetProtection/>
  <mergeCells count="6">
    <mergeCell ref="B3:H3"/>
    <mergeCell ref="A5:H5"/>
    <mergeCell ref="A1:H1"/>
    <mergeCell ref="A2:H2"/>
    <mergeCell ref="A4:H4"/>
    <mergeCell ref="G6:H6"/>
  </mergeCells>
  <printOptions/>
  <pageMargins left="0.28" right="0.16" top="0.23" bottom="0.3" header="0.2" footer="0.2"/>
  <pageSetup horizontalDpi="600" verticalDpi="600" orientation="landscape" paperSize="9" r:id="rId2"/>
  <headerFoot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2022-09-15T08:16:30Z</cp:lastPrinted>
  <dcterms:created xsi:type="dcterms:W3CDTF">1996-10-14T23:33:28Z</dcterms:created>
  <dcterms:modified xsi:type="dcterms:W3CDTF">2022-09-15T08:16:34Z</dcterms:modified>
  <cp:category/>
  <cp:version/>
  <cp:contentType/>
  <cp:contentStatus/>
</cp:coreProperties>
</file>